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6629DF8-42D0-468F-A43D-5CEF7F568251}" xr6:coauthVersionLast="47" xr6:coauthVersionMax="47" xr10:uidLastSave="{00000000-0000-0000-0000-000000000000}"/>
  <bookViews>
    <workbookView xWindow="-120" yWindow="-120" windowWidth="29040" windowHeight="15840" tabRatio="874" activeTab="4" xr2:uid="{00000000-000D-0000-FFFF-FFFF00000000}"/>
  </bookViews>
  <sheets>
    <sheet name="tlak" sheetId="2" r:id="rId1"/>
    <sheet name="trojskok" sheetId="3" r:id="rId2"/>
    <sheet name="shyb" sheetId="1" r:id="rId3"/>
    <sheet name="vznos" sheetId="5" r:id="rId4"/>
    <sheet name="V. listina chlapci" sheetId="13" r:id="rId5"/>
    <sheet name="Výsledky chlapci" sheetId="16" r:id="rId6"/>
    <sheet name="šplh" sheetId="8" r:id="rId7"/>
    <sheet name="trojskoky" sheetId="9" r:id="rId8"/>
    <sheet name="hod" sheetId="7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0" hidden="1">tlak!$A$6:$F$25</definedName>
    <definedName name="_xlnm.Print_Area" localSheetId="12">družstva!$A$1:$C$34</definedName>
    <definedName name="_xlnm.Print_Area" localSheetId="8">hod!$A$1:$I$58</definedName>
    <definedName name="_xlnm.Print_Area" localSheetId="9">'l-s'!$A$1:$G$68</definedName>
    <definedName name="_xlnm.Print_Area" localSheetId="2">shyb!$A$1:$G$74</definedName>
    <definedName name="_xlnm.Print_Area" localSheetId="6">šplh!$A$1:$H$74</definedName>
    <definedName name="_xlnm.Print_Area" localSheetId="0">tlak!$A$1:$G$74</definedName>
    <definedName name="_xlnm.Print_Area" localSheetId="1">trojskok!$A$1:$I$74</definedName>
    <definedName name="_xlnm.Print_Area" localSheetId="7">trojskoky!$A$1:$I$74</definedName>
    <definedName name="_xlnm.Print_Area" localSheetId="3">vznos!$A$1:$G$74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6" l="1"/>
  <c r="Q37" i="16"/>
  <c r="Q43" i="16"/>
  <c r="N10" i="16"/>
  <c r="S10" i="16" s="1"/>
  <c r="N37" i="16"/>
  <c r="S37" i="16" s="1"/>
  <c r="N43" i="16"/>
  <c r="S43" i="16" s="1"/>
  <c r="F71" i="16"/>
  <c r="F10" i="16"/>
  <c r="F37" i="16"/>
  <c r="F43" i="16"/>
  <c r="M55" i="8"/>
  <c r="L55" i="8"/>
  <c r="G55" i="8"/>
  <c r="M54" i="8"/>
  <c r="L54" i="8"/>
  <c r="G54" i="8"/>
  <c r="M53" i="8"/>
  <c r="L53" i="8"/>
  <c r="G53" i="8"/>
  <c r="M52" i="8"/>
  <c r="L52" i="8"/>
  <c r="G52" i="8"/>
  <c r="M51" i="8"/>
  <c r="L51" i="8"/>
  <c r="G51" i="8"/>
  <c r="M50" i="8"/>
  <c r="L50" i="8"/>
  <c r="G50" i="8"/>
  <c r="M49" i="8"/>
  <c r="L49" i="8"/>
  <c r="G49" i="8"/>
  <c r="M48" i="8"/>
  <c r="L48" i="8"/>
  <c r="G48" i="8"/>
  <c r="M47" i="8"/>
  <c r="L47" i="8"/>
  <c r="G47" i="8"/>
  <c r="M46" i="8"/>
  <c r="L46" i="8"/>
  <c r="G46" i="8"/>
  <c r="M45" i="8"/>
  <c r="L45" i="8"/>
  <c r="G45" i="8"/>
  <c r="M44" i="8"/>
  <c r="L44" i="8"/>
  <c r="G44" i="8"/>
  <c r="M43" i="8"/>
  <c r="L43" i="8"/>
  <c r="G43" i="8"/>
  <c r="M42" i="8"/>
  <c r="L42" i="8"/>
  <c r="G42" i="8"/>
  <c r="M41" i="8"/>
  <c r="L41" i="8"/>
  <c r="G41" i="8"/>
  <c r="M40" i="8"/>
  <c r="L40" i="8"/>
  <c r="G40" i="8"/>
  <c r="M39" i="8"/>
  <c r="L39" i="8"/>
  <c r="G39" i="8"/>
  <c r="M38" i="8"/>
  <c r="L38" i="8"/>
  <c r="G38" i="8"/>
  <c r="M37" i="8"/>
  <c r="L37" i="8"/>
  <c r="G37" i="8"/>
  <c r="M36" i="8"/>
  <c r="L36" i="8"/>
  <c r="G36" i="8"/>
  <c r="M35" i="8"/>
  <c r="L35" i="8"/>
  <c r="G35" i="8"/>
  <c r="M34" i="8"/>
  <c r="L34" i="8"/>
  <c r="G34" i="8"/>
  <c r="M33" i="8"/>
  <c r="L33" i="8"/>
  <c r="G33" i="8"/>
  <c r="M32" i="8"/>
  <c r="L32" i="8"/>
  <c r="G32" i="8"/>
  <c r="M31" i="8"/>
  <c r="L31" i="8"/>
  <c r="G31" i="8"/>
  <c r="M30" i="8"/>
  <c r="L30" i="8"/>
  <c r="G30" i="8"/>
  <c r="M29" i="8"/>
  <c r="L29" i="8"/>
  <c r="G29" i="8"/>
  <c r="M28" i="8"/>
  <c r="L28" i="8"/>
  <c r="G28" i="8"/>
  <c r="M27" i="8"/>
  <c r="L27" i="8"/>
  <c r="G27" i="8"/>
  <c r="M26" i="8"/>
  <c r="L26" i="8"/>
  <c r="G26" i="8"/>
  <c r="M25" i="8"/>
  <c r="L25" i="8"/>
  <c r="G25" i="8"/>
  <c r="M24" i="8"/>
  <c r="L24" i="8"/>
  <c r="G24" i="8"/>
  <c r="M23" i="8"/>
  <c r="L23" i="8"/>
  <c r="G23" i="8"/>
  <c r="M22" i="8"/>
  <c r="L22" i="8"/>
  <c r="G22" i="8"/>
  <c r="M21" i="8"/>
  <c r="L21" i="8"/>
  <c r="G21" i="8"/>
  <c r="M20" i="8"/>
  <c r="L20" i="8"/>
  <c r="G20" i="8"/>
  <c r="M19" i="8"/>
  <c r="L19" i="8"/>
  <c r="G19" i="8"/>
  <c r="M18" i="8"/>
  <c r="L18" i="8"/>
  <c r="G18" i="8"/>
  <c r="M17" i="8"/>
  <c r="L17" i="8"/>
  <c r="G17" i="8"/>
  <c r="M16" i="8"/>
  <c r="L16" i="8"/>
  <c r="G16" i="8"/>
  <c r="M15" i="8"/>
  <c r="L15" i="8"/>
  <c r="G15" i="8"/>
  <c r="M14" i="8"/>
  <c r="L14" i="8"/>
  <c r="G14" i="8"/>
  <c r="M13" i="8"/>
  <c r="L13" i="8"/>
  <c r="G13" i="8"/>
  <c r="M12" i="8"/>
  <c r="L12" i="8"/>
  <c r="G12" i="8"/>
  <c r="M11" i="8"/>
  <c r="L11" i="8"/>
  <c r="G11" i="8"/>
  <c r="M10" i="8"/>
  <c r="L10" i="8"/>
  <c r="G10" i="8"/>
  <c r="M9" i="8"/>
  <c r="L9" i="8"/>
  <c r="G9" i="8"/>
  <c r="M8" i="8"/>
  <c r="L8" i="8"/>
  <c r="G8" i="8"/>
  <c r="M7" i="8"/>
  <c r="L7" i="8"/>
  <c r="G7" i="8"/>
  <c r="M6" i="8"/>
  <c r="L6" i="8"/>
  <c r="G6" i="8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5" i="12"/>
  <c r="G46" i="12"/>
  <c r="G47" i="12"/>
  <c r="G48" i="12"/>
  <c r="G49" i="12"/>
  <c r="G50" i="12"/>
  <c r="G51" i="12"/>
  <c r="G52" i="12"/>
  <c r="G53" i="12"/>
  <c r="G54" i="12"/>
  <c r="G55" i="12"/>
  <c r="G57" i="12"/>
  <c r="G58" i="12"/>
  <c r="G59" i="12"/>
  <c r="G60" i="12"/>
  <c r="G61" i="12"/>
  <c r="G62" i="12"/>
  <c r="G63" i="12"/>
  <c r="G64" i="12"/>
  <c r="F44" i="5"/>
  <c r="F18" i="5"/>
  <c r="F15" i="5"/>
  <c r="F16" i="5"/>
  <c r="F17" i="5"/>
  <c r="F63" i="5"/>
  <c r="F45" i="5"/>
  <c r="F52" i="1"/>
  <c r="F61" i="1"/>
  <c r="F17" i="1"/>
  <c r="F58" i="1"/>
  <c r="F56" i="1"/>
  <c r="F59" i="1"/>
  <c r="F10" i="1"/>
  <c r="N18" i="3"/>
  <c r="N32" i="3"/>
  <c r="N66" i="3"/>
  <c r="N52" i="3"/>
  <c r="N44" i="3"/>
  <c r="N34" i="3"/>
  <c r="N13" i="3"/>
  <c r="L18" i="3"/>
  <c r="M18" i="3" s="1"/>
  <c r="L32" i="3"/>
  <c r="M32" i="3" s="1"/>
  <c r="L66" i="3"/>
  <c r="L52" i="3"/>
  <c r="M52" i="3" s="1"/>
  <c r="L44" i="3"/>
  <c r="M44" i="3" s="1"/>
  <c r="L34" i="3"/>
  <c r="J34" i="3" s="1"/>
  <c r="L13" i="3"/>
  <c r="M13" i="3" s="1"/>
  <c r="J18" i="3"/>
  <c r="J32" i="3"/>
  <c r="J66" i="3"/>
  <c r="J52" i="3"/>
  <c r="J44" i="3"/>
  <c r="J13" i="3"/>
  <c r="F59" i="2"/>
  <c r="F56" i="2"/>
  <c r="F10" i="2"/>
  <c r="F9" i="2"/>
  <c r="F22" i="2"/>
  <c r="F62" i="2"/>
  <c r="F17" i="2"/>
  <c r="N69" i="13"/>
  <c r="N70" i="13"/>
  <c r="N71" i="13"/>
  <c r="N72" i="13"/>
  <c r="L69" i="13"/>
  <c r="L70" i="13"/>
  <c r="L71" i="13"/>
  <c r="L72" i="13"/>
  <c r="O72" i="13" s="1"/>
  <c r="F69" i="13"/>
  <c r="F70" i="13"/>
  <c r="F71" i="13"/>
  <c r="F72" i="13"/>
  <c r="T43" i="15"/>
  <c r="T64" i="15"/>
  <c r="T72" i="15"/>
  <c r="T46" i="15"/>
  <c r="T59" i="15"/>
  <c r="T61" i="15"/>
  <c r="T68" i="15"/>
  <c r="G43" i="15"/>
  <c r="V43" i="15" s="1"/>
  <c r="G64" i="15"/>
  <c r="V64" i="15" s="1"/>
  <c r="G72" i="15"/>
  <c r="G46" i="15"/>
  <c r="G59" i="15"/>
  <c r="G61" i="15"/>
  <c r="V61" i="15" s="1"/>
  <c r="G68" i="15"/>
  <c r="F22" i="16"/>
  <c r="F13" i="16"/>
  <c r="F58" i="16"/>
  <c r="F61" i="16"/>
  <c r="F57" i="16"/>
  <c r="Q22" i="16"/>
  <c r="Q13" i="16"/>
  <c r="Q58" i="16"/>
  <c r="Q61" i="16"/>
  <c r="Q57" i="16"/>
  <c r="N22" i="16"/>
  <c r="N13" i="16"/>
  <c r="N58" i="16"/>
  <c r="N61" i="16"/>
  <c r="N57" i="16"/>
  <c r="L72" i="3"/>
  <c r="L21" i="3"/>
  <c r="L61" i="3"/>
  <c r="L19" i="3"/>
  <c r="L27" i="3"/>
  <c r="L54" i="3"/>
  <c r="L29" i="3"/>
  <c r="L8" i="3"/>
  <c r="L49" i="3"/>
  <c r="L53" i="3"/>
  <c r="L57" i="3"/>
  <c r="L59" i="3"/>
  <c r="L10" i="3"/>
  <c r="L63" i="3"/>
  <c r="L50" i="3"/>
  <c r="J50" i="3" s="1"/>
  <c r="L39" i="3"/>
  <c r="J39" i="3" s="1"/>
  <c r="L26" i="3"/>
  <c r="L40" i="3"/>
  <c r="J63" i="3"/>
  <c r="L25" i="3"/>
  <c r="L58" i="3"/>
  <c r="F41" i="10"/>
  <c r="F22" i="10"/>
  <c r="F58" i="10"/>
  <c r="F33" i="10"/>
  <c r="F60" i="10"/>
  <c r="F26" i="10"/>
  <c r="F63" i="10"/>
  <c r="F46" i="2"/>
  <c r="F55" i="2"/>
  <c r="F6" i="2"/>
  <c r="F35" i="2"/>
  <c r="Q12" i="12"/>
  <c r="F61" i="13"/>
  <c r="F62" i="13"/>
  <c r="F63" i="13"/>
  <c r="F64" i="13"/>
  <c r="L61" i="13"/>
  <c r="L62" i="13"/>
  <c r="L63" i="13"/>
  <c r="L64" i="13"/>
  <c r="N61" i="13"/>
  <c r="N62" i="13"/>
  <c r="N63" i="13"/>
  <c r="O63" i="13" s="1"/>
  <c r="N64" i="13"/>
  <c r="Q20" i="12"/>
  <c r="N52" i="9"/>
  <c r="N63" i="9"/>
  <c r="N8" i="9"/>
  <c r="N13" i="9"/>
  <c r="N53" i="9"/>
  <c r="N23" i="9"/>
  <c r="L52" i="9"/>
  <c r="L63" i="9"/>
  <c r="L8" i="9"/>
  <c r="M8" i="9" s="1"/>
  <c r="L13" i="9"/>
  <c r="J13" i="9" s="1"/>
  <c r="K13" i="9" s="1"/>
  <c r="L53" i="9"/>
  <c r="J53" i="9" s="1"/>
  <c r="K53" i="9" s="1"/>
  <c r="L23" i="9"/>
  <c r="J63" i="9"/>
  <c r="K63" i="9" s="1"/>
  <c r="J23" i="9"/>
  <c r="K23" i="9" s="1"/>
  <c r="M63" i="8"/>
  <c r="M68" i="8"/>
  <c r="M64" i="8"/>
  <c r="M70" i="8"/>
  <c r="M71" i="8"/>
  <c r="M72" i="8"/>
  <c r="M73" i="8"/>
  <c r="M74" i="8"/>
  <c r="L63" i="8"/>
  <c r="L68" i="8"/>
  <c r="L64" i="8"/>
  <c r="L70" i="8"/>
  <c r="L71" i="8"/>
  <c r="L72" i="8"/>
  <c r="L73" i="8"/>
  <c r="L74" i="8"/>
  <c r="G63" i="8"/>
  <c r="G68" i="8"/>
  <c r="G64" i="8"/>
  <c r="Q60" i="12"/>
  <c r="F20" i="10"/>
  <c r="F40" i="10"/>
  <c r="F16" i="10"/>
  <c r="F44" i="10"/>
  <c r="F51" i="10"/>
  <c r="F10" i="10"/>
  <c r="F23" i="10"/>
  <c r="F24" i="10"/>
  <c r="F64" i="10"/>
  <c r="F39" i="10"/>
  <c r="F38" i="10"/>
  <c r="F67" i="10"/>
  <c r="F30" i="10"/>
  <c r="F61" i="10"/>
  <c r="F31" i="10"/>
  <c r="F68" i="10"/>
  <c r="F35" i="10"/>
  <c r="F8" i="10"/>
  <c r="F42" i="10"/>
  <c r="F13" i="10"/>
  <c r="F48" i="10"/>
  <c r="F15" i="10"/>
  <c r="F7" i="10"/>
  <c r="F70" i="10"/>
  <c r="F9" i="10"/>
  <c r="F50" i="10"/>
  <c r="F57" i="10"/>
  <c r="F54" i="10"/>
  <c r="F12" i="10"/>
  <c r="F47" i="10"/>
  <c r="F52" i="10"/>
  <c r="F37" i="10"/>
  <c r="F43" i="10"/>
  <c r="F21" i="10"/>
  <c r="F27" i="10"/>
  <c r="F59" i="10"/>
  <c r="F34" i="10"/>
  <c r="F36" i="10"/>
  <c r="F46" i="10"/>
  <c r="F11" i="10"/>
  <c r="F69" i="10"/>
  <c r="F19" i="10"/>
  <c r="F28" i="10"/>
  <c r="F14" i="10"/>
  <c r="F55" i="10"/>
  <c r="F56" i="10"/>
  <c r="F65" i="10"/>
  <c r="F29" i="10"/>
  <c r="F62" i="10"/>
  <c r="F53" i="10"/>
  <c r="F17" i="10"/>
  <c r="F45" i="10"/>
  <c r="F66" i="10"/>
  <c r="F49" i="10"/>
  <c r="F25" i="10"/>
  <c r="F18" i="10"/>
  <c r="F32" i="10"/>
  <c r="F13" i="5"/>
  <c r="F40" i="5"/>
  <c r="F66" i="5"/>
  <c r="F9" i="5"/>
  <c r="F27" i="5"/>
  <c r="F34" i="5"/>
  <c r="F11" i="5"/>
  <c r="F65" i="5"/>
  <c r="F31" i="5"/>
  <c r="F19" i="5"/>
  <c r="F52" i="5"/>
  <c r="F25" i="5"/>
  <c r="F39" i="5"/>
  <c r="F22" i="5"/>
  <c r="F30" i="5"/>
  <c r="F32" i="5"/>
  <c r="F10" i="5"/>
  <c r="F14" i="5"/>
  <c r="F28" i="5"/>
  <c r="F50" i="5"/>
  <c r="F33" i="5"/>
  <c r="F60" i="5"/>
  <c r="F43" i="5"/>
  <c r="F56" i="5"/>
  <c r="F47" i="5"/>
  <c r="F55" i="5"/>
  <c r="F49" i="5"/>
  <c r="F51" i="5"/>
  <c r="F24" i="5"/>
  <c r="F42" i="5"/>
  <c r="F7" i="5"/>
  <c r="F54" i="5"/>
  <c r="F12" i="5"/>
  <c r="F64" i="5"/>
  <c r="F41" i="5"/>
  <c r="F57" i="5"/>
  <c r="F58" i="5"/>
  <c r="F37" i="5"/>
  <c r="F71" i="5"/>
  <c r="F29" i="5"/>
  <c r="F72" i="5"/>
  <c r="F36" i="5"/>
  <c r="F68" i="5"/>
  <c r="F46" i="5"/>
  <c r="F59" i="5"/>
  <c r="F53" i="5"/>
  <c r="F20" i="5"/>
  <c r="F6" i="5"/>
  <c r="F21" i="5"/>
  <c r="F38" i="5"/>
  <c r="F70" i="5"/>
  <c r="F69" i="5"/>
  <c r="F23" i="5"/>
  <c r="F67" i="5"/>
  <c r="F62" i="5"/>
  <c r="F35" i="5"/>
  <c r="V59" i="15" l="1"/>
  <c r="M34" i="3"/>
  <c r="M66" i="3"/>
  <c r="M23" i="9"/>
  <c r="O71" i="13"/>
  <c r="O70" i="13"/>
  <c r="O69" i="13"/>
  <c r="R69" i="13"/>
  <c r="Q69" i="13"/>
  <c r="V72" i="15"/>
  <c r="V68" i="15"/>
  <c r="J8" i="9"/>
  <c r="K8" i="9" s="1"/>
  <c r="V46" i="15"/>
  <c r="S22" i="16"/>
  <c r="S58" i="16"/>
  <c r="S13" i="16"/>
  <c r="S57" i="16"/>
  <c r="S61" i="16"/>
  <c r="M63" i="9"/>
  <c r="M52" i="9"/>
  <c r="R12" i="12"/>
  <c r="M13" i="9"/>
  <c r="J52" i="9"/>
  <c r="K52" i="9" s="1"/>
  <c r="M53" i="9"/>
  <c r="O62" i="13"/>
  <c r="R20" i="12"/>
  <c r="O61" i="13"/>
  <c r="O64" i="13"/>
  <c r="Q57" i="12"/>
  <c r="R57" i="12" s="1"/>
  <c r="R61" i="13" l="1"/>
  <c r="Q61" i="13"/>
  <c r="M61" i="8"/>
  <c r="M66" i="8"/>
  <c r="M60" i="8"/>
  <c r="M58" i="8"/>
  <c r="M56" i="8"/>
  <c r="Q48" i="12"/>
  <c r="R48" i="12" s="1"/>
  <c r="T47" i="15" l="1"/>
  <c r="T29" i="15"/>
  <c r="T70" i="15"/>
  <c r="T39" i="15"/>
  <c r="G47" i="15"/>
  <c r="G29" i="15"/>
  <c r="G70" i="15"/>
  <c r="G39" i="15"/>
  <c r="V47" i="15" l="1"/>
  <c r="V29" i="15"/>
  <c r="V39" i="15"/>
  <c r="V70" i="15"/>
  <c r="L47" i="3" l="1"/>
  <c r="J47" i="3" s="1"/>
  <c r="N47" i="3"/>
  <c r="J8" i="3"/>
  <c r="N8" i="3"/>
  <c r="L24" i="3"/>
  <c r="J24" i="3" s="1"/>
  <c r="N24" i="3"/>
  <c r="J54" i="3"/>
  <c r="N54" i="3"/>
  <c r="L70" i="3"/>
  <c r="J70" i="3" s="1"/>
  <c r="N70" i="3"/>
  <c r="J27" i="3"/>
  <c r="N27" i="3"/>
  <c r="L46" i="3"/>
  <c r="N46" i="3"/>
  <c r="J53" i="3"/>
  <c r="N53" i="3"/>
  <c r="J49" i="3"/>
  <c r="N49" i="3"/>
  <c r="J29" i="3"/>
  <c r="N29" i="3"/>
  <c r="L20" i="3"/>
  <c r="J20" i="3" s="1"/>
  <c r="N20" i="3"/>
  <c r="L15" i="3"/>
  <c r="J15" i="3" s="1"/>
  <c r="N15" i="3"/>
  <c r="L56" i="3"/>
  <c r="J56" i="3" s="1"/>
  <c r="N56" i="3"/>
  <c r="L11" i="3"/>
  <c r="J11" i="3" s="1"/>
  <c r="N11" i="3"/>
  <c r="L33" i="3"/>
  <c r="J33" i="3" s="1"/>
  <c r="N33" i="3"/>
  <c r="L30" i="3"/>
  <c r="J30" i="3" s="1"/>
  <c r="N30" i="3"/>
  <c r="J61" i="3"/>
  <c r="N61" i="3"/>
  <c r="L17" i="3"/>
  <c r="J17" i="3" s="1"/>
  <c r="N17" i="3"/>
  <c r="J26" i="3"/>
  <c r="N26" i="3"/>
  <c r="L38" i="3"/>
  <c r="J38" i="3" s="1"/>
  <c r="N38" i="3"/>
  <c r="L45" i="3"/>
  <c r="J45" i="3" s="1"/>
  <c r="N45" i="3"/>
  <c r="J40" i="3"/>
  <c r="N40" i="3"/>
  <c r="L36" i="3"/>
  <c r="J36" i="3" s="1"/>
  <c r="N36" i="3"/>
  <c r="L9" i="3"/>
  <c r="J9" i="3" s="1"/>
  <c r="N9" i="3"/>
  <c r="L28" i="3"/>
  <c r="J28" i="3" s="1"/>
  <c r="N28" i="3"/>
  <c r="L41" i="3"/>
  <c r="J41" i="3" s="1"/>
  <c r="N41" i="3"/>
  <c r="N63" i="3"/>
  <c r="J21" i="3"/>
  <c r="N21" i="3"/>
  <c r="L6" i="3"/>
  <c r="J6" i="3" s="1"/>
  <c r="N6" i="3"/>
  <c r="L69" i="3"/>
  <c r="J69" i="3" s="1"/>
  <c r="N69" i="3"/>
  <c r="L55" i="3"/>
  <c r="J55" i="3" s="1"/>
  <c r="N55" i="3"/>
  <c r="L71" i="3"/>
  <c r="J71" i="3" s="1"/>
  <c r="N71" i="3"/>
  <c r="L68" i="3"/>
  <c r="J68" i="3" s="1"/>
  <c r="N68" i="3"/>
  <c r="J10" i="3"/>
  <c r="N10" i="3"/>
  <c r="J58" i="3"/>
  <c r="N58" i="3"/>
  <c r="L23" i="3"/>
  <c r="J23" i="3" s="1"/>
  <c r="N23" i="3"/>
  <c r="L31" i="3"/>
  <c r="J31" i="3" s="1"/>
  <c r="N31" i="3"/>
  <c r="J72" i="3"/>
  <c r="N72" i="3"/>
  <c r="J25" i="3"/>
  <c r="N25" i="3"/>
  <c r="L16" i="3"/>
  <c r="J16" i="3" s="1"/>
  <c r="N16" i="3"/>
  <c r="L60" i="3"/>
  <c r="J60" i="3" s="1"/>
  <c r="N60" i="3"/>
  <c r="L37" i="3"/>
  <c r="J37" i="3" s="1"/>
  <c r="N37" i="3"/>
  <c r="L42" i="3"/>
  <c r="J42" i="3" s="1"/>
  <c r="N42" i="3"/>
  <c r="J59" i="3"/>
  <c r="N59" i="3"/>
  <c r="N39" i="3"/>
  <c r="L64" i="3"/>
  <c r="J64" i="3" s="1"/>
  <c r="N64" i="3"/>
  <c r="L43" i="3"/>
  <c r="J43" i="3" s="1"/>
  <c r="N43" i="3"/>
  <c r="L62" i="3"/>
  <c r="N62" i="3"/>
  <c r="J19" i="3"/>
  <c r="N19" i="3"/>
  <c r="L22" i="3"/>
  <c r="J22" i="3" s="1"/>
  <c r="N22" i="3"/>
  <c r="J57" i="3"/>
  <c r="N57" i="3"/>
  <c r="L7" i="3"/>
  <c r="J7" i="3" s="1"/>
  <c r="N7" i="3"/>
  <c r="L48" i="3"/>
  <c r="J48" i="3" s="1"/>
  <c r="N48" i="3"/>
  <c r="L12" i="3"/>
  <c r="J12" i="3" s="1"/>
  <c r="N12" i="3"/>
  <c r="L35" i="3"/>
  <c r="J35" i="3" s="1"/>
  <c r="N35" i="3"/>
  <c r="N50" i="3"/>
  <c r="L14" i="3"/>
  <c r="J14" i="3" s="1"/>
  <c r="N14" i="3"/>
  <c r="L51" i="3"/>
  <c r="J51" i="3" s="1"/>
  <c r="N51" i="3"/>
  <c r="L65" i="3"/>
  <c r="J65" i="3" s="1"/>
  <c r="N65" i="3"/>
  <c r="J62" i="3" l="1"/>
  <c r="M62" i="3"/>
  <c r="J46" i="3"/>
  <c r="M46" i="3"/>
  <c r="M65" i="3"/>
  <c r="M14" i="3"/>
  <c r="M50" i="3"/>
  <c r="M51" i="3"/>
  <c r="M35" i="3"/>
  <c r="M48" i="3"/>
  <c r="M57" i="3"/>
  <c r="M19" i="3"/>
  <c r="M43" i="3"/>
  <c r="M39" i="3"/>
  <c r="M42" i="3"/>
  <c r="M60" i="3"/>
  <c r="M25" i="3"/>
  <c r="M31" i="3"/>
  <c r="M58" i="3"/>
  <c r="M68" i="3"/>
  <c r="M55" i="3"/>
  <c r="M6" i="3"/>
  <c r="M63" i="3"/>
  <c r="M28" i="3"/>
  <c r="M36" i="3"/>
  <c r="M45" i="3"/>
  <c r="M26" i="3"/>
  <c r="M61" i="3"/>
  <c r="M33" i="3"/>
  <c r="M56" i="3"/>
  <c r="M20" i="3"/>
  <c r="M49" i="3"/>
  <c r="M70" i="3"/>
  <c r="M24" i="3"/>
  <c r="M47" i="3"/>
  <c r="M12" i="3"/>
  <c r="M7" i="3"/>
  <c r="M22" i="3"/>
  <c r="M64" i="3"/>
  <c r="M59" i="3"/>
  <c r="M37" i="3"/>
  <c r="M16" i="3"/>
  <c r="M72" i="3"/>
  <c r="M23" i="3"/>
  <c r="M10" i="3"/>
  <c r="M71" i="3"/>
  <c r="M69" i="3"/>
  <c r="M21" i="3"/>
  <c r="M41" i="3"/>
  <c r="M9" i="3"/>
  <c r="M40" i="3"/>
  <c r="M38" i="3"/>
  <c r="M17" i="3"/>
  <c r="M30" i="3"/>
  <c r="M11" i="3"/>
  <c r="M15" i="3"/>
  <c r="M53" i="3"/>
  <c r="M27" i="3"/>
  <c r="M54" i="3"/>
  <c r="M8" i="3"/>
  <c r="M29" i="3"/>
  <c r="N32" i="9" l="1"/>
  <c r="L32" i="9"/>
  <c r="J32" i="9" s="1"/>
  <c r="K32" i="9" s="1"/>
  <c r="M32" i="9" l="1"/>
  <c r="N65" i="7" l="1"/>
  <c r="N29" i="7"/>
  <c r="N71" i="7"/>
  <c r="N72" i="7"/>
  <c r="L65" i="7"/>
  <c r="L29" i="7"/>
  <c r="L71" i="7"/>
  <c r="L72" i="7"/>
  <c r="N56" i="7"/>
  <c r="N59" i="7"/>
  <c r="L56" i="7"/>
  <c r="J56" i="7" s="1"/>
  <c r="K56" i="7" s="1"/>
  <c r="L59" i="7"/>
  <c r="J59" i="7" s="1"/>
  <c r="K59" i="7" s="1"/>
  <c r="L61" i="8"/>
  <c r="G61" i="8"/>
  <c r="N51" i="9"/>
  <c r="N49" i="9"/>
  <c r="L51" i="9"/>
  <c r="J51" i="9" s="1"/>
  <c r="K51" i="9" s="1"/>
  <c r="M72" i="7" l="1"/>
  <c r="M65" i="7"/>
  <c r="M71" i="7"/>
  <c r="M51" i="9"/>
  <c r="M29" i="7"/>
  <c r="M59" i="7"/>
  <c r="M56" i="7"/>
  <c r="G62" i="8"/>
  <c r="G67" i="8"/>
  <c r="G69" i="8"/>
  <c r="G66" i="8"/>
  <c r="G59" i="8"/>
  <c r="G65" i="8"/>
  <c r="G58" i="8"/>
  <c r="L9" i="13"/>
  <c r="N9" i="13"/>
  <c r="F10" i="13"/>
  <c r="L10" i="13"/>
  <c r="N10" i="13"/>
  <c r="F11" i="13"/>
  <c r="L11" i="13"/>
  <c r="N11" i="13"/>
  <c r="F12" i="13"/>
  <c r="L12" i="13"/>
  <c r="N12" i="13"/>
  <c r="O12" i="13" l="1"/>
  <c r="O10" i="13"/>
  <c r="O11" i="13"/>
  <c r="N31" i="9" l="1"/>
  <c r="L31" i="9"/>
  <c r="J31" i="9" s="1"/>
  <c r="K31" i="9" s="1"/>
  <c r="M31" i="9" l="1"/>
  <c r="N53" i="13"/>
  <c r="N54" i="13"/>
  <c r="N55" i="13"/>
  <c r="N56" i="13"/>
  <c r="N57" i="13"/>
  <c r="N58" i="13"/>
  <c r="N59" i="13"/>
  <c r="N60" i="13"/>
  <c r="N65" i="13"/>
  <c r="N66" i="13"/>
  <c r="N67" i="13"/>
  <c r="N68" i="13"/>
  <c r="F18" i="16"/>
  <c r="F44" i="16"/>
  <c r="F23" i="16"/>
  <c r="F32" i="16"/>
  <c r="N18" i="16"/>
  <c r="N44" i="16"/>
  <c r="N23" i="16"/>
  <c r="N32" i="16"/>
  <c r="Q18" i="16"/>
  <c r="Q44" i="16"/>
  <c r="Q23" i="16"/>
  <c r="Q32" i="16"/>
  <c r="S44" i="16" l="1"/>
  <c r="S23" i="16"/>
  <c r="S18" i="16"/>
  <c r="S32" i="16"/>
  <c r="Q13" i="12" l="1"/>
  <c r="Q14" i="12"/>
  <c r="Q15" i="12"/>
  <c r="Q16" i="12"/>
  <c r="Q9" i="12"/>
  <c r="Q10" i="12"/>
  <c r="Q11" i="12"/>
  <c r="Q17" i="12"/>
  <c r="Q18" i="12"/>
  <c r="Q19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G33" i="15"/>
  <c r="T33" i="15"/>
  <c r="G45" i="15"/>
  <c r="T45" i="15"/>
  <c r="G26" i="15"/>
  <c r="T26" i="15"/>
  <c r="G57" i="15"/>
  <c r="T57" i="15"/>
  <c r="G52" i="15"/>
  <c r="T52" i="15"/>
  <c r="G10" i="15"/>
  <c r="T10" i="15"/>
  <c r="G67" i="15"/>
  <c r="T67" i="15"/>
  <c r="G12" i="15"/>
  <c r="T12" i="15"/>
  <c r="G42" i="15"/>
  <c r="T42" i="15"/>
  <c r="G21" i="15"/>
  <c r="T21" i="15"/>
  <c r="G27" i="15"/>
  <c r="T27" i="15"/>
  <c r="G14" i="15"/>
  <c r="T14" i="15"/>
  <c r="G50" i="15"/>
  <c r="T50" i="15"/>
  <c r="G44" i="15"/>
  <c r="T44" i="15"/>
  <c r="G23" i="15"/>
  <c r="T23" i="15"/>
  <c r="G20" i="15"/>
  <c r="T20" i="15"/>
  <c r="G36" i="15"/>
  <c r="T36" i="15"/>
  <c r="G16" i="15"/>
  <c r="T16" i="15"/>
  <c r="G65" i="15"/>
  <c r="T65" i="15"/>
  <c r="G71" i="15"/>
  <c r="T71" i="15"/>
  <c r="F19" i="16"/>
  <c r="N19" i="16"/>
  <c r="Q19" i="16"/>
  <c r="F31" i="16"/>
  <c r="N31" i="16"/>
  <c r="Q31" i="16"/>
  <c r="F63" i="16"/>
  <c r="N63" i="16"/>
  <c r="Q63" i="16"/>
  <c r="N17" i="16"/>
  <c r="Q17" i="16"/>
  <c r="F15" i="16"/>
  <c r="N15" i="16"/>
  <c r="Q15" i="16"/>
  <c r="F64" i="16"/>
  <c r="N64" i="16"/>
  <c r="Q64" i="16"/>
  <c r="F68" i="16"/>
  <c r="N68" i="16"/>
  <c r="Q68" i="16"/>
  <c r="F60" i="16"/>
  <c r="N60" i="16"/>
  <c r="Q60" i="16"/>
  <c r="F66" i="16"/>
  <c r="N66" i="16"/>
  <c r="Q66" i="16"/>
  <c r="F25" i="16"/>
  <c r="N25" i="16"/>
  <c r="Q25" i="16"/>
  <c r="F53" i="16"/>
  <c r="N53" i="16"/>
  <c r="Q53" i="16"/>
  <c r="F27" i="16"/>
  <c r="N27" i="16"/>
  <c r="Q27" i="16"/>
  <c r="F35" i="16"/>
  <c r="N35" i="16"/>
  <c r="Q35" i="16"/>
  <c r="F14" i="16"/>
  <c r="N14" i="16"/>
  <c r="Q14" i="16"/>
  <c r="N71" i="16"/>
  <c r="Q71" i="16"/>
  <c r="F52" i="16"/>
  <c r="N52" i="16"/>
  <c r="Q52" i="16"/>
  <c r="F12" i="16"/>
  <c r="N12" i="16"/>
  <c r="Q12" i="16"/>
  <c r="F11" i="16"/>
  <c r="N11" i="16"/>
  <c r="Q11" i="16"/>
  <c r="F26" i="16"/>
  <c r="N26" i="16"/>
  <c r="Q26" i="16"/>
  <c r="F30" i="16"/>
  <c r="N30" i="16"/>
  <c r="Q30" i="16"/>
  <c r="F20" i="16"/>
  <c r="N20" i="16"/>
  <c r="Q20" i="16"/>
  <c r="F39" i="16"/>
  <c r="N39" i="16"/>
  <c r="Q39" i="16"/>
  <c r="F34" i="16"/>
  <c r="N34" i="16"/>
  <c r="Q34" i="16"/>
  <c r="F45" i="16"/>
  <c r="N45" i="16"/>
  <c r="Q45" i="16"/>
  <c r="F55" i="16"/>
  <c r="N55" i="16"/>
  <c r="Q55" i="16"/>
  <c r="F21" i="16"/>
  <c r="N21" i="16"/>
  <c r="Q21" i="16"/>
  <c r="F40" i="16"/>
  <c r="N40" i="16"/>
  <c r="Q40" i="16"/>
  <c r="F38" i="16"/>
  <c r="N38" i="16"/>
  <c r="Q38" i="16"/>
  <c r="F42" i="16"/>
  <c r="N42" i="16"/>
  <c r="Q42" i="16"/>
  <c r="F24" i="16"/>
  <c r="N24" i="16"/>
  <c r="Q24" i="16"/>
  <c r="F50" i="16"/>
  <c r="N50" i="16"/>
  <c r="Q50" i="16"/>
  <c r="F13" i="13"/>
  <c r="L13" i="13"/>
  <c r="N13" i="13"/>
  <c r="F14" i="13"/>
  <c r="L14" i="13"/>
  <c r="N14" i="13"/>
  <c r="F15" i="13"/>
  <c r="L15" i="13"/>
  <c r="N15" i="13"/>
  <c r="F16" i="13"/>
  <c r="L16" i="13"/>
  <c r="N16" i="13"/>
  <c r="F17" i="13"/>
  <c r="L17" i="13"/>
  <c r="N17" i="13"/>
  <c r="F18" i="13"/>
  <c r="L18" i="13"/>
  <c r="N18" i="13"/>
  <c r="F19" i="13"/>
  <c r="L19" i="13"/>
  <c r="N19" i="13"/>
  <c r="F20" i="13"/>
  <c r="L20" i="13"/>
  <c r="N20" i="13"/>
  <c r="F21" i="13"/>
  <c r="L21" i="13"/>
  <c r="N21" i="13"/>
  <c r="F22" i="13"/>
  <c r="L22" i="13"/>
  <c r="N22" i="13"/>
  <c r="F23" i="13"/>
  <c r="L23" i="13"/>
  <c r="N23" i="13"/>
  <c r="F24" i="13"/>
  <c r="L24" i="13"/>
  <c r="N24" i="13"/>
  <c r="F25" i="13"/>
  <c r="L25" i="13"/>
  <c r="N25" i="13"/>
  <c r="F26" i="13"/>
  <c r="L26" i="13"/>
  <c r="N26" i="13"/>
  <c r="F27" i="13"/>
  <c r="L27" i="13"/>
  <c r="N27" i="13"/>
  <c r="F28" i="13"/>
  <c r="L28" i="13"/>
  <c r="N28" i="13"/>
  <c r="F29" i="13"/>
  <c r="L29" i="13"/>
  <c r="N29" i="13"/>
  <c r="F30" i="13"/>
  <c r="L30" i="13"/>
  <c r="N30" i="13"/>
  <c r="F31" i="13"/>
  <c r="L31" i="13"/>
  <c r="N31" i="13"/>
  <c r="F32" i="13"/>
  <c r="L32" i="13"/>
  <c r="N32" i="13"/>
  <c r="F33" i="13"/>
  <c r="L33" i="13"/>
  <c r="N33" i="13"/>
  <c r="F34" i="13"/>
  <c r="L34" i="13"/>
  <c r="N34" i="13"/>
  <c r="F35" i="13"/>
  <c r="L35" i="13"/>
  <c r="N35" i="13"/>
  <c r="F36" i="13"/>
  <c r="L36" i="13"/>
  <c r="N36" i="13"/>
  <c r="F37" i="13"/>
  <c r="L37" i="13"/>
  <c r="N37" i="13"/>
  <c r="F38" i="13"/>
  <c r="L38" i="13"/>
  <c r="N38" i="13"/>
  <c r="F39" i="13"/>
  <c r="L39" i="13"/>
  <c r="N39" i="13"/>
  <c r="F40" i="13"/>
  <c r="L40" i="13"/>
  <c r="N40" i="13"/>
  <c r="G51" i="15"/>
  <c r="G15" i="15"/>
  <c r="G54" i="15"/>
  <c r="G35" i="15"/>
  <c r="N41" i="13"/>
  <c r="N42" i="13"/>
  <c r="N43" i="13"/>
  <c r="N44" i="13"/>
  <c r="N45" i="13"/>
  <c r="N46" i="13"/>
  <c r="N47" i="13"/>
  <c r="N48" i="13"/>
  <c r="N49" i="13"/>
  <c r="N50" i="13"/>
  <c r="N51" i="13"/>
  <c r="N52" i="13"/>
  <c r="J65" i="7"/>
  <c r="K65" i="7" s="1"/>
  <c r="J29" i="7"/>
  <c r="K29" i="7" s="1"/>
  <c r="J71" i="7"/>
  <c r="K71" i="7" s="1"/>
  <c r="J72" i="7"/>
  <c r="K72" i="7" s="1"/>
  <c r="M59" i="8"/>
  <c r="M57" i="8"/>
  <c r="M62" i="8"/>
  <c r="M67" i="8"/>
  <c r="M69" i="8"/>
  <c r="M65" i="8"/>
  <c r="L56" i="8"/>
  <c r="L59" i="8"/>
  <c r="L57" i="8"/>
  <c r="L62" i="8"/>
  <c r="L67" i="8"/>
  <c r="L58" i="8"/>
  <c r="L66" i="8"/>
  <c r="L69" i="8"/>
  <c r="L65" i="8"/>
  <c r="L60" i="8"/>
  <c r="G60" i="8"/>
  <c r="G63" i="15"/>
  <c r="G19" i="15"/>
  <c r="G53" i="15"/>
  <c r="G28" i="15"/>
  <c r="G34" i="15"/>
  <c r="G40" i="15"/>
  <c r="G18" i="15"/>
  <c r="G31" i="15"/>
  <c r="G25" i="15"/>
  <c r="G37" i="15"/>
  <c r="G32" i="15"/>
  <c r="G49" i="15"/>
  <c r="G13" i="15"/>
  <c r="G55" i="15"/>
  <c r="G60" i="15"/>
  <c r="G17" i="15"/>
  <c r="G41" i="15"/>
  <c r="G66" i="15"/>
  <c r="G11" i="15"/>
  <c r="G24" i="15"/>
  <c r="G56" i="15"/>
  <c r="G38" i="15"/>
  <c r="G58" i="15"/>
  <c r="G22" i="15"/>
  <c r="G30" i="15"/>
  <c r="G69" i="15"/>
  <c r="G62" i="15"/>
  <c r="G9" i="15"/>
  <c r="G48" i="15"/>
  <c r="N35" i="9"/>
  <c r="N41" i="9"/>
  <c r="N14" i="9"/>
  <c r="N60" i="9"/>
  <c r="N34" i="9"/>
  <c r="L35" i="9"/>
  <c r="J35" i="9" s="1"/>
  <c r="K35" i="9" s="1"/>
  <c r="L41" i="9"/>
  <c r="J41" i="9" s="1"/>
  <c r="K41" i="9" s="1"/>
  <c r="L14" i="9"/>
  <c r="J14" i="9" s="1"/>
  <c r="K14" i="9" s="1"/>
  <c r="L60" i="9"/>
  <c r="J60" i="9" s="1"/>
  <c r="K60" i="9" s="1"/>
  <c r="L34" i="9"/>
  <c r="J34" i="9" s="1"/>
  <c r="K34" i="9" s="1"/>
  <c r="N66" i="9"/>
  <c r="N28" i="9"/>
  <c r="N12" i="9"/>
  <c r="N61" i="9"/>
  <c r="L66" i="9"/>
  <c r="J66" i="9" s="1"/>
  <c r="K66" i="9" s="1"/>
  <c r="L28" i="9"/>
  <c r="J28" i="9" s="1"/>
  <c r="K28" i="9" s="1"/>
  <c r="L12" i="9"/>
  <c r="L61" i="9"/>
  <c r="J61" i="9" s="1"/>
  <c r="K61" i="9" s="1"/>
  <c r="N41" i="7"/>
  <c r="N38" i="7"/>
  <c r="N35" i="7"/>
  <c r="N60" i="7"/>
  <c r="N70" i="7"/>
  <c r="N9" i="7"/>
  <c r="N68" i="7"/>
  <c r="N34" i="7"/>
  <c r="L41" i="7"/>
  <c r="L38" i="7"/>
  <c r="L35" i="7"/>
  <c r="L60" i="7"/>
  <c r="J60" i="7" s="1"/>
  <c r="K60" i="7" s="1"/>
  <c r="L70" i="7"/>
  <c r="J70" i="7" s="1"/>
  <c r="K70" i="7" s="1"/>
  <c r="L9" i="7"/>
  <c r="J9" i="7" s="1"/>
  <c r="K9" i="7" s="1"/>
  <c r="L68" i="7"/>
  <c r="L34" i="7"/>
  <c r="J34" i="7" s="1"/>
  <c r="K34" i="7" s="1"/>
  <c r="T48" i="15"/>
  <c r="T9" i="15"/>
  <c r="T62" i="15"/>
  <c r="Q64" i="12"/>
  <c r="Q63" i="12"/>
  <c r="Q62" i="12"/>
  <c r="Q61" i="12"/>
  <c r="T58" i="15"/>
  <c r="T22" i="15"/>
  <c r="T30" i="15"/>
  <c r="T69" i="15"/>
  <c r="Q9" i="16"/>
  <c r="Q29" i="16"/>
  <c r="N9" i="16"/>
  <c r="N29" i="16"/>
  <c r="F9" i="16"/>
  <c r="F29" i="16"/>
  <c r="T32" i="15"/>
  <c r="T28" i="15"/>
  <c r="T31" i="15"/>
  <c r="T54" i="15"/>
  <c r="T60" i="15"/>
  <c r="T53" i="15"/>
  <c r="T35" i="15"/>
  <c r="T56" i="15"/>
  <c r="T41" i="15"/>
  <c r="T55" i="15"/>
  <c r="T66" i="15"/>
  <c r="T37" i="15"/>
  <c r="T24" i="15"/>
  <c r="T34" i="15"/>
  <c r="T17" i="15"/>
  <c r="T63" i="15"/>
  <c r="T19" i="15"/>
  <c r="T38" i="15"/>
  <c r="T51" i="15"/>
  <c r="T25" i="15"/>
  <c r="T49" i="15"/>
  <c r="T13" i="15"/>
  <c r="T18" i="15"/>
  <c r="T11" i="15"/>
  <c r="T40" i="15"/>
  <c r="T15" i="15"/>
  <c r="Q33" i="12"/>
  <c r="R33" i="12" s="1"/>
  <c r="Q34" i="12"/>
  <c r="R34" i="12" s="1"/>
  <c r="Q35" i="12"/>
  <c r="Q36" i="12"/>
  <c r="Q37" i="12"/>
  <c r="R37" i="12" s="1"/>
  <c r="Q38" i="12"/>
  <c r="Q39" i="12"/>
  <c r="Q40" i="12"/>
  <c r="R40" i="12" s="1"/>
  <c r="Q41" i="12"/>
  <c r="R41" i="12" s="1"/>
  <c r="Q42" i="12"/>
  <c r="R42" i="12" s="1"/>
  <c r="Q43" i="12"/>
  <c r="Q44" i="12"/>
  <c r="Q45" i="12"/>
  <c r="Q46" i="12"/>
  <c r="R46" i="12" s="1"/>
  <c r="Q47" i="12"/>
  <c r="Q49" i="12"/>
  <c r="R49" i="12" s="1"/>
  <c r="Q50" i="12"/>
  <c r="R50" i="12" s="1"/>
  <c r="Q51" i="12"/>
  <c r="Q52" i="12"/>
  <c r="Q53" i="12"/>
  <c r="R53" i="12" s="1"/>
  <c r="Q54" i="12"/>
  <c r="R54" i="12" s="1"/>
  <c r="Q55" i="12"/>
  <c r="Q56" i="12"/>
  <c r="R56" i="12" s="1"/>
  <c r="Q58" i="12"/>
  <c r="R58" i="12" s="1"/>
  <c r="Q59" i="12"/>
  <c r="R59" i="12" s="1"/>
  <c r="Q56" i="16"/>
  <c r="Q70" i="16"/>
  <c r="Q33" i="16"/>
  <c r="Q36" i="16"/>
  <c r="Q51" i="16"/>
  <c r="Q16" i="16"/>
  <c r="Q67" i="16"/>
  <c r="Q41" i="16"/>
  <c r="Q54" i="16"/>
  <c r="Q28" i="16"/>
  <c r="Q59" i="16"/>
  <c r="Q62" i="16"/>
  <c r="Q49" i="16"/>
  <c r="Q69" i="16"/>
  <c r="Q47" i="16"/>
  <c r="Q48" i="16"/>
  <c r="Q65" i="16"/>
  <c r="Q46" i="16"/>
  <c r="N56" i="16"/>
  <c r="N70" i="16"/>
  <c r="N33" i="16"/>
  <c r="N36" i="16"/>
  <c r="N51" i="16"/>
  <c r="N16" i="16"/>
  <c r="N67" i="16"/>
  <c r="N41" i="16"/>
  <c r="N54" i="16"/>
  <c r="N28" i="16"/>
  <c r="N59" i="16"/>
  <c r="N62" i="16"/>
  <c r="N49" i="16"/>
  <c r="N69" i="16"/>
  <c r="N47" i="16"/>
  <c r="N48" i="16"/>
  <c r="N65" i="16"/>
  <c r="N46" i="16"/>
  <c r="F56" i="16"/>
  <c r="S56" i="16" s="1"/>
  <c r="F70" i="16"/>
  <c r="F33" i="16"/>
  <c r="F36" i="16"/>
  <c r="F51" i="16"/>
  <c r="F16" i="16"/>
  <c r="F67" i="16"/>
  <c r="F41" i="16"/>
  <c r="F54" i="16"/>
  <c r="F28" i="16"/>
  <c r="F59" i="16"/>
  <c r="F62" i="16"/>
  <c r="F49" i="16"/>
  <c r="S49" i="16" s="1"/>
  <c r="F69" i="16"/>
  <c r="F47" i="16"/>
  <c r="F48" i="16"/>
  <c r="F65" i="16"/>
  <c r="F46" i="16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5" i="13"/>
  <c r="L66" i="13"/>
  <c r="L67" i="13"/>
  <c r="L68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O55" i="13" s="1"/>
  <c r="F56" i="13"/>
  <c r="F57" i="13"/>
  <c r="F58" i="13"/>
  <c r="F59" i="13"/>
  <c r="F60" i="13"/>
  <c r="F65" i="13"/>
  <c r="F66" i="13"/>
  <c r="O66" i="13" s="1"/>
  <c r="F67" i="13"/>
  <c r="F68" i="13"/>
  <c r="N67" i="3"/>
  <c r="L67" i="3"/>
  <c r="J67" i="3" s="1"/>
  <c r="F45" i="2"/>
  <c r="F28" i="2"/>
  <c r="F27" i="2"/>
  <c r="F14" i="2"/>
  <c r="F41" i="2"/>
  <c r="F50" i="2"/>
  <c r="F18" i="2"/>
  <c r="F12" i="2"/>
  <c r="F64" i="2"/>
  <c r="L73" i="9"/>
  <c r="J73" i="9" s="1"/>
  <c r="K73" i="9" s="1"/>
  <c r="N73" i="9"/>
  <c r="L49" i="9"/>
  <c r="L11" i="9"/>
  <c r="J11" i="9" s="1"/>
  <c r="K11" i="9" s="1"/>
  <c r="N11" i="9"/>
  <c r="L68" i="9"/>
  <c r="J68" i="9" s="1"/>
  <c r="K68" i="9" s="1"/>
  <c r="N68" i="9"/>
  <c r="L30" i="9"/>
  <c r="J30" i="9" s="1"/>
  <c r="K30" i="9" s="1"/>
  <c r="N30" i="9"/>
  <c r="L7" i="9"/>
  <c r="J7" i="9" s="1"/>
  <c r="K7" i="9" s="1"/>
  <c r="N7" i="9"/>
  <c r="L58" i="9"/>
  <c r="J58" i="9" s="1"/>
  <c r="K58" i="9" s="1"/>
  <c r="N58" i="9"/>
  <c r="L69" i="9"/>
  <c r="J69" i="9" s="1"/>
  <c r="K69" i="9" s="1"/>
  <c r="N56" i="9"/>
  <c r="L46" i="9"/>
  <c r="J46" i="9" s="1"/>
  <c r="K46" i="9" s="1"/>
  <c r="N46" i="9"/>
  <c r="L29" i="9"/>
  <c r="J29" i="9" s="1"/>
  <c r="K29" i="9" s="1"/>
  <c r="N29" i="9"/>
  <c r="L72" i="9"/>
  <c r="J72" i="9" s="1"/>
  <c r="K72" i="9" s="1"/>
  <c r="N64" i="9"/>
  <c r="L19" i="9"/>
  <c r="J19" i="9" s="1"/>
  <c r="K19" i="9" s="1"/>
  <c r="N19" i="9"/>
  <c r="L40" i="9"/>
  <c r="J40" i="9" s="1"/>
  <c r="K40" i="9" s="1"/>
  <c r="N40" i="9"/>
  <c r="L62" i="9"/>
  <c r="J62" i="9" s="1"/>
  <c r="K62" i="9" s="1"/>
  <c r="N62" i="9"/>
  <c r="L16" i="9"/>
  <c r="J16" i="9" s="1"/>
  <c r="K16" i="9" s="1"/>
  <c r="N16" i="9"/>
  <c r="L44" i="9"/>
  <c r="J44" i="9" s="1"/>
  <c r="K44" i="9" s="1"/>
  <c r="N44" i="9"/>
  <c r="L22" i="9"/>
  <c r="J22" i="9" s="1"/>
  <c r="K22" i="9" s="1"/>
  <c r="N22" i="9"/>
  <c r="L48" i="9"/>
  <c r="J48" i="9" s="1"/>
  <c r="K48" i="9" s="1"/>
  <c r="N48" i="9"/>
  <c r="L24" i="9"/>
  <c r="J24" i="9" s="1"/>
  <c r="K24" i="9" s="1"/>
  <c r="N24" i="9"/>
  <c r="L56" i="9"/>
  <c r="J56" i="9" s="1"/>
  <c r="K56" i="9" s="1"/>
  <c r="N69" i="9"/>
  <c r="L65" i="9"/>
  <c r="J65" i="9" s="1"/>
  <c r="K65" i="9" s="1"/>
  <c r="N65" i="9"/>
  <c r="L9" i="9"/>
  <c r="J9" i="9" s="1"/>
  <c r="K9" i="9" s="1"/>
  <c r="N9" i="9"/>
  <c r="L36" i="9"/>
  <c r="J36" i="9" s="1"/>
  <c r="K36" i="9" s="1"/>
  <c r="N36" i="9"/>
  <c r="L54" i="9"/>
  <c r="J54" i="9" s="1"/>
  <c r="K54" i="9" s="1"/>
  <c r="N54" i="9"/>
  <c r="L18" i="9"/>
  <c r="J18" i="9" s="1"/>
  <c r="K18" i="9" s="1"/>
  <c r="N18" i="9"/>
  <c r="L57" i="9"/>
  <c r="J57" i="9" s="1"/>
  <c r="K57" i="9" s="1"/>
  <c r="N57" i="9"/>
  <c r="L17" i="9"/>
  <c r="J17" i="9" s="1"/>
  <c r="K17" i="9" s="1"/>
  <c r="N17" i="9"/>
  <c r="L45" i="9"/>
  <c r="J45" i="9" s="1"/>
  <c r="K45" i="9" s="1"/>
  <c r="N45" i="9"/>
  <c r="L47" i="9"/>
  <c r="J47" i="9" s="1"/>
  <c r="K47" i="9" s="1"/>
  <c r="N47" i="9"/>
  <c r="L39" i="9"/>
  <c r="J39" i="9" s="1"/>
  <c r="K39" i="9" s="1"/>
  <c r="N39" i="9"/>
  <c r="L67" i="9"/>
  <c r="J67" i="9" s="1"/>
  <c r="K67" i="9" s="1"/>
  <c r="N67" i="9"/>
  <c r="L15" i="9"/>
  <c r="J15" i="9" s="1"/>
  <c r="K15" i="9" s="1"/>
  <c r="N15" i="9"/>
  <c r="L71" i="9"/>
  <c r="J71" i="9" s="1"/>
  <c r="K71" i="9" s="1"/>
  <c r="N71" i="9"/>
  <c r="L43" i="9"/>
  <c r="J43" i="9" s="1"/>
  <c r="K43" i="9" s="1"/>
  <c r="N43" i="9"/>
  <c r="L59" i="9"/>
  <c r="J59" i="9" s="1"/>
  <c r="K59" i="9" s="1"/>
  <c r="N59" i="9"/>
  <c r="L20" i="9"/>
  <c r="J20" i="9" s="1"/>
  <c r="K20" i="9" s="1"/>
  <c r="N20" i="9"/>
  <c r="L26" i="9"/>
  <c r="J26" i="9" s="1"/>
  <c r="K26" i="9" s="1"/>
  <c r="N26" i="9"/>
  <c r="L50" i="9"/>
  <c r="J50" i="9" s="1"/>
  <c r="K50" i="9" s="1"/>
  <c r="N50" i="9"/>
  <c r="L33" i="9"/>
  <c r="J33" i="9" s="1"/>
  <c r="K33" i="9" s="1"/>
  <c r="N33" i="9"/>
  <c r="L55" i="9"/>
  <c r="J55" i="9" s="1"/>
  <c r="K55" i="9" s="1"/>
  <c r="N55" i="9"/>
  <c r="L42" i="9"/>
  <c r="J42" i="9" s="1"/>
  <c r="K42" i="9" s="1"/>
  <c r="N42" i="9"/>
  <c r="L74" i="9"/>
  <c r="J74" i="9" s="1"/>
  <c r="K74" i="9" s="1"/>
  <c r="N74" i="9"/>
  <c r="L37" i="9"/>
  <c r="J37" i="9" s="1"/>
  <c r="K37" i="9" s="1"/>
  <c r="N37" i="9"/>
  <c r="L27" i="9"/>
  <c r="N27" i="9"/>
  <c r="L21" i="9"/>
  <c r="J21" i="9" s="1"/>
  <c r="K21" i="9" s="1"/>
  <c r="N21" i="9"/>
  <c r="L25" i="9"/>
  <c r="J25" i="9" s="1"/>
  <c r="K25" i="9" s="1"/>
  <c r="N25" i="9"/>
  <c r="L64" i="9"/>
  <c r="J64" i="9" s="1"/>
  <c r="K64" i="9" s="1"/>
  <c r="N72" i="9"/>
  <c r="L70" i="9"/>
  <c r="J70" i="9" s="1"/>
  <c r="K70" i="9" s="1"/>
  <c r="N70" i="9"/>
  <c r="L38" i="9"/>
  <c r="N38" i="9"/>
  <c r="L20" i="7"/>
  <c r="J20" i="7" s="1"/>
  <c r="K20" i="7" s="1"/>
  <c r="N20" i="7"/>
  <c r="L69" i="7"/>
  <c r="J69" i="7" s="1"/>
  <c r="K69" i="7" s="1"/>
  <c r="N69" i="7"/>
  <c r="L46" i="7"/>
  <c r="J46" i="7" s="1"/>
  <c r="K46" i="7" s="1"/>
  <c r="N46" i="7"/>
  <c r="L32" i="7"/>
  <c r="J32" i="7" s="1"/>
  <c r="K32" i="7" s="1"/>
  <c r="N32" i="7"/>
  <c r="L15" i="7"/>
  <c r="J15" i="7" s="1"/>
  <c r="K15" i="7" s="1"/>
  <c r="N15" i="7"/>
  <c r="L25" i="7"/>
  <c r="J25" i="7" s="1"/>
  <c r="K25" i="7" s="1"/>
  <c r="N25" i="7"/>
  <c r="L63" i="7"/>
  <c r="J63" i="7" s="1"/>
  <c r="K63" i="7" s="1"/>
  <c r="N63" i="7"/>
  <c r="L47" i="7"/>
  <c r="J47" i="7" s="1"/>
  <c r="K47" i="7" s="1"/>
  <c r="N47" i="7"/>
  <c r="L16" i="7"/>
  <c r="J16" i="7" s="1"/>
  <c r="K16" i="7" s="1"/>
  <c r="N16" i="7"/>
  <c r="L61" i="7"/>
  <c r="J61" i="7" s="1"/>
  <c r="K61" i="7" s="1"/>
  <c r="N61" i="7"/>
  <c r="L7" i="7"/>
  <c r="J7" i="7" s="1"/>
  <c r="K7" i="7" s="1"/>
  <c r="N7" i="7"/>
  <c r="L67" i="7"/>
  <c r="J67" i="7" s="1"/>
  <c r="K67" i="7" s="1"/>
  <c r="N67" i="7"/>
  <c r="L43" i="7"/>
  <c r="J43" i="7" s="1"/>
  <c r="K43" i="7" s="1"/>
  <c r="N43" i="7"/>
  <c r="L14" i="7"/>
  <c r="J14" i="7" s="1"/>
  <c r="K14" i="7" s="1"/>
  <c r="N14" i="7"/>
  <c r="L27" i="7"/>
  <c r="J27" i="7" s="1"/>
  <c r="K27" i="7" s="1"/>
  <c r="N27" i="7"/>
  <c r="L55" i="7"/>
  <c r="J55" i="7" s="1"/>
  <c r="K55" i="7" s="1"/>
  <c r="N55" i="7"/>
  <c r="L39" i="7"/>
  <c r="J39" i="7" s="1"/>
  <c r="K39" i="7" s="1"/>
  <c r="N39" i="7"/>
  <c r="L30" i="7"/>
  <c r="J30" i="7" s="1"/>
  <c r="K30" i="7" s="1"/>
  <c r="N30" i="7"/>
  <c r="L23" i="7"/>
  <c r="J23" i="7" s="1"/>
  <c r="K23" i="7" s="1"/>
  <c r="N23" i="7"/>
  <c r="L8" i="7"/>
  <c r="J8" i="7" s="1"/>
  <c r="K8" i="7" s="1"/>
  <c r="N8" i="7"/>
  <c r="L26" i="7"/>
  <c r="J26" i="7" s="1"/>
  <c r="K26" i="7" s="1"/>
  <c r="N26" i="7"/>
  <c r="L44" i="7"/>
  <c r="J44" i="7" s="1"/>
  <c r="K44" i="7" s="1"/>
  <c r="N44" i="7"/>
  <c r="L40" i="7"/>
  <c r="J40" i="7" s="1"/>
  <c r="K40" i="7" s="1"/>
  <c r="L31" i="7"/>
  <c r="J31" i="7" s="1"/>
  <c r="K31" i="7" s="1"/>
  <c r="N31" i="7"/>
  <c r="L22" i="7"/>
  <c r="J22" i="7" s="1"/>
  <c r="K22" i="7" s="1"/>
  <c r="N22" i="7"/>
  <c r="L49" i="7"/>
  <c r="J49" i="7" s="1"/>
  <c r="K49" i="7" s="1"/>
  <c r="N49" i="7"/>
  <c r="L45" i="7"/>
  <c r="J45" i="7" s="1"/>
  <c r="K45" i="7" s="1"/>
  <c r="N45" i="7"/>
  <c r="L13" i="7"/>
  <c r="J13" i="7" s="1"/>
  <c r="K13" i="7" s="1"/>
  <c r="N13" i="7"/>
  <c r="L11" i="7"/>
  <c r="N11" i="7"/>
  <c r="L57" i="7"/>
  <c r="J57" i="7" s="1"/>
  <c r="K57" i="7" s="1"/>
  <c r="N57" i="7"/>
  <c r="L17" i="7"/>
  <c r="J17" i="7" s="1"/>
  <c r="K17" i="7" s="1"/>
  <c r="L52" i="7"/>
  <c r="J52" i="7" s="1"/>
  <c r="K52" i="7" s="1"/>
  <c r="N52" i="7"/>
  <c r="F25" i="1"/>
  <c r="F29" i="1"/>
  <c r="F46" i="1"/>
  <c r="F12" i="1"/>
  <c r="F53" i="1"/>
  <c r="N12" i="7"/>
  <c r="L12" i="7"/>
  <c r="J12" i="7" s="1"/>
  <c r="K12" i="7" s="1"/>
  <c r="N58" i="7"/>
  <c r="L58" i="7"/>
  <c r="J58" i="7" s="1"/>
  <c r="K58" i="7" s="1"/>
  <c r="L10" i="7"/>
  <c r="J10" i="7" s="1"/>
  <c r="L24" i="7"/>
  <c r="J24" i="7" s="1"/>
  <c r="K24" i="7" s="1"/>
  <c r="L53" i="7"/>
  <c r="J53" i="7" s="1"/>
  <c r="K53" i="7" s="1"/>
  <c r="L42" i="7"/>
  <c r="J42" i="7" s="1"/>
  <c r="K42" i="7" s="1"/>
  <c r="L64" i="7"/>
  <c r="J64" i="7" s="1"/>
  <c r="K64" i="7" s="1"/>
  <c r="L66" i="7"/>
  <c r="J66" i="7" s="1"/>
  <c r="K66" i="7" s="1"/>
  <c r="L28" i="7"/>
  <c r="J28" i="7" s="1"/>
  <c r="K28" i="7" s="1"/>
  <c r="L33" i="7"/>
  <c r="J33" i="7" s="1"/>
  <c r="K33" i="7" s="1"/>
  <c r="L62" i="7"/>
  <c r="J62" i="7" s="1"/>
  <c r="K62" i="7" s="1"/>
  <c r="L19" i="7"/>
  <c r="J19" i="7" s="1"/>
  <c r="K19" i="7" s="1"/>
  <c r="L50" i="7"/>
  <c r="J50" i="7" s="1"/>
  <c r="K50" i="7" s="1"/>
  <c r="L36" i="7"/>
  <c r="J36" i="7" s="1"/>
  <c r="K36" i="7" s="1"/>
  <c r="L51" i="7"/>
  <c r="J51" i="7" s="1"/>
  <c r="K51" i="7" s="1"/>
  <c r="L37" i="7"/>
  <c r="J37" i="7" s="1"/>
  <c r="K37" i="7" s="1"/>
  <c r="L54" i="7"/>
  <c r="J54" i="7" s="1"/>
  <c r="K54" i="7" s="1"/>
  <c r="L21" i="7"/>
  <c r="J21" i="7" s="1"/>
  <c r="K21" i="7" s="1"/>
  <c r="L18" i="7"/>
  <c r="J18" i="7" s="1"/>
  <c r="K18" i="7" s="1"/>
  <c r="F51" i="2"/>
  <c r="F20" i="2"/>
  <c r="F70" i="2"/>
  <c r="F22" i="1"/>
  <c r="F6" i="1"/>
  <c r="F34" i="1"/>
  <c r="F26" i="5"/>
  <c r="N10" i="9"/>
  <c r="L10" i="9"/>
  <c r="J10" i="9" s="1"/>
  <c r="K10" i="9" s="1"/>
  <c r="N18" i="7"/>
  <c r="N66" i="7"/>
  <c r="N51" i="7"/>
  <c r="N62" i="7"/>
  <c r="N36" i="7"/>
  <c r="N48" i="7"/>
  <c r="N64" i="7"/>
  <c r="N54" i="7"/>
  <c r="L48" i="7"/>
  <c r="J48" i="7" s="1"/>
  <c r="K48" i="7" s="1"/>
  <c r="N19" i="7"/>
  <c r="N21" i="7"/>
  <c r="N10" i="7"/>
  <c r="N42" i="7"/>
  <c r="N53" i="7"/>
  <c r="N33" i="7"/>
  <c r="N37" i="7"/>
  <c r="N24" i="7"/>
  <c r="N50" i="7"/>
  <c r="F50" i="1"/>
  <c r="F18" i="1"/>
  <c r="F33" i="1"/>
  <c r="F72" i="2"/>
  <c r="F71" i="2"/>
  <c r="F16" i="2"/>
  <c r="F54" i="2"/>
  <c r="F26" i="2"/>
  <c r="F58" i="2"/>
  <c r="F68" i="2"/>
  <c r="F24" i="2"/>
  <c r="F60" i="2"/>
  <c r="F21" i="2"/>
  <c r="F36" i="2"/>
  <c r="F49" i="2"/>
  <c r="F34" i="2"/>
  <c r="F42" i="2"/>
  <c r="F61" i="2"/>
  <c r="F29" i="2"/>
  <c r="F39" i="2"/>
  <c r="F25" i="2"/>
  <c r="F15" i="2"/>
  <c r="F66" i="2"/>
  <c r="F33" i="2"/>
  <c r="F37" i="2"/>
  <c r="F52" i="2"/>
  <c r="F32" i="2"/>
  <c r="F8" i="2"/>
  <c r="F70" i="1"/>
  <c r="F11" i="1"/>
  <c r="F38" i="1"/>
  <c r="F32" i="1"/>
  <c r="F28" i="1"/>
  <c r="F71" i="1"/>
  <c r="F44" i="1"/>
  <c r="F62" i="1"/>
  <c r="F20" i="1"/>
  <c r="F57" i="1"/>
  <c r="F68" i="1"/>
  <c r="F16" i="1"/>
  <c r="F49" i="1"/>
  <c r="F7" i="1"/>
  <c r="F37" i="1"/>
  <c r="F47" i="1"/>
  <c r="F24" i="1"/>
  <c r="F35" i="1"/>
  <c r="F66" i="1"/>
  <c r="F48" i="1"/>
  <c r="F23" i="1"/>
  <c r="F60" i="1"/>
  <c r="F8" i="5"/>
  <c r="F61" i="5"/>
  <c r="F48" i="5"/>
  <c r="F44" i="2"/>
  <c r="F65" i="2"/>
  <c r="F38" i="2"/>
  <c r="F30" i="2"/>
  <c r="F43" i="2"/>
  <c r="F23" i="2"/>
  <c r="F19" i="2"/>
  <c r="F57" i="2"/>
  <c r="F67" i="2"/>
  <c r="F31" i="2"/>
  <c r="F47" i="2"/>
  <c r="F69" i="2"/>
  <c r="F53" i="2"/>
  <c r="F40" i="2"/>
  <c r="F11" i="2"/>
  <c r="F48" i="2"/>
  <c r="F7" i="2"/>
  <c r="F13" i="2"/>
  <c r="F63" i="2"/>
  <c r="F31" i="1"/>
  <c r="F65" i="1"/>
  <c r="F63" i="1"/>
  <c r="F30" i="1"/>
  <c r="F9" i="1"/>
  <c r="F72" i="1"/>
  <c r="F40" i="1"/>
  <c r="F43" i="1"/>
  <c r="F15" i="1"/>
  <c r="F8" i="1"/>
  <c r="F13" i="1"/>
  <c r="F55" i="1"/>
  <c r="F45" i="1"/>
  <c r="F67" i="1"/>
  <c r="F26" i="1"/>
  <c r="F51" i="1"/>
  <c r="F39" i="1"/>
  <c r="F14" i="1"/>
  <c r="F21" i="1"/>
  <c r="F64" i="1"/>
  <c r="F54" i="1"/>
  <c r="F41" i="1"/>
  <c r="F19" i="1"/>
  <c r="F69" i="1"/>
  <c r="F42" i="1"/>
  <c r="F36" i="1"/>
  <c r="F27" i="1"/>
  <c r="V38" i="15" l="1"/>
  <c r="V37" i="15"/>
  <c r="O59" i="13"/>
  <c r="V53" i="15"/>
  <c r="S16" i="16"/>
  <c r="V25" i="15"/>
  <c r="V51" i="15"/>
  <c r="V19" i="15"/>
  <c r="V13" i="15"/>
  <c r="V30" i="15"/>
  <c r="S35" i="16"/>
  <c r="M74" i="9"/>
  <c r="O46" i="13"/>
  <c r="O47" i="13"/>
  <c r="O58" i="13"/>
  <c r="V62" i="15"/>
  <c r="S59" i="16"/>
  <c r="V22" i="15"/>
  <c r="M70" i="7"/>
  <c r="V52" i="15"/>
  <c r="V10" i="15"/>
  <c r="V11" i="15"/>
  <c r="V31" i="15"/>
  <c r="V48" i="15"/>
  <c r="V12" i="15"/>
  <c r="S48" i="16"/>
  <c r="S45" i="16"/>
  <c r="S26" i="16"/>
  <c r="S67" i="16"/>
  <c r="S54" i="16"/>
  <c r="S47" i="16"/>
  <c r="S29" i="16"/>
  <c r="M35" i="9"/>
  <c r="M15" i="9"/>
  <c r="J49" i="9"/>
  <c r="K49" i="9" s="1"/>
  <c r="M49" i="9"/>
  <c r="M7" i="9"/>
  <c r="O51" i="13"/>
  <c r="O54" i="13"/>
  <c r="O14" i="13"/>
  <c r="O13" i="13"/>
  <c r="M69" i="7"/>
  <c r="O16" i="13"/>
  <c r="M60" i="7"/>
  <c r="M36" i="7"/>
  <c r="M52" i="7"/>
  <c r="M8" i="7"/>
  <c r="M14" i="7"/>
  <c r="M15" i="7"/>
  <c r="M34" i="7"/>
  <c r="O65" i="13"/>
  <c r="O35" i="13"/>
  <c r="O60" i="13"/>
  <c r="O53" i="13"/>
  <c r="M53" i="7"/>
  <c r="J11" i="7"/>
  <c r="K11" i="7" s="1"/>
  <c r="M11" i="7"/>
  <c r="M68" i="7"/>
  <c r="M41" i="7"/>
  <c r="M31" i="7"/>
  <c r="M30" i="7"/>
  <c r="M67" i="7"/>
  <c r="V15" i="15"/>
  <c r="V71" i="15"/>
  <c r="V50" i="15"/>
  <c r="V56" i="15"/>
  <c r="V34" i="15"/>
  <c r="V35" i="15"/>
  <c r="V21" i="15"/>
  <c r="V69" i="15"/>
  <c r="V60" i="15"/>
  <c r="V28" i="15"/>
  <c r="V44" i="15"/>
  <c r="V49" i="15"/>
  <c r="V63" i="15"/>
  <c r="V55" i="15"/>
  <c r="V58" i="15"/>
  <c r="V9" i="15"/>
  <c r="V45" i="15"/>
  <c r="V41" i="15"/>
  <c r="V40" i="15"/>
  <c r="V20" i="15"/>
  <c r="M55" i="7"/>
  <c r="M42" i="7"/>
  <c r="J41" i="7"/>
  <c r="K41" i="7" s="1"/>
  <c r="M35" i="7"/>
  <c r="M58" i="7"/>
  <c r="M27" i="7"/>
  <c r="M21" i="7"/>
  <c r="M16" i="7"/>
  <c r="M61" i="7"/>
  <c r="M32" i="7"/>
  <c r="M38" i="7"/>
  <c r="M66" i="9"/>
  <c r="M61" i="9"/>
  <c r="M70" i="9"/>
  <c r="R60" i="12"/>
  <c r="R64" i="12"/>
  <c r="R45" i="12"/>
  <c r="R44" i="12"/>
  <c r="R38" i="12"/>
  <c r="R61" i="12"/>
  <c r="R62" i="12"/>
  <c r="S42" i="16"/>
  <c r="S55" i="16"/>
  <c r="S19" i="16"/>
  <c r="S9" i="16"/>
  <c r="S25" i="16"/>
  <c r="O25" i="13"/>
  <c r="O27" i="13"/>
  <c r="O23" i="13"/>
  <c r="O15" i="13"/>
  <c r="O30" i="13"/>
  <c r="O22" i="13"/>
  <c r="O18" i="13"/>
  <c r="O49" i="13"/>
  <c r="O50" i="13"/>
  <c r="O48" i="13"/>
  <c r="O32" i="13"/>
  <c r="V42" i="15"/>
  <c r="V18" i="15"/>
  <c r="V24" i="15"/>
  <c r="V36" i="15"/>
  <c r="V26" i="15"/>
  <c r="V66" i="15"/>
  <c r="V65" i="15"/>
  <c r="V14" i="15"/>
  <c r="V57" i="15"/>
  <c r="V17" i="15"/>
  <c r="V32" i="15"/>
  <c r="V54" i="15"/>
  <c r="V23" i="15"/>
  <c r="V16" i="15"/>
  <c r="V67" i="15"/>
  <c r="V27" i="15"/>
  <c r="V33" i="15"/>
  <c r="S62" i="16"/>
  <c r="S34" i="16"/>
  <c r="S33" i="16"/>
  <c r="S31" i="16"/>
  <c r="S41" i="16"/>
  <c r="S70" i="16"/>
  <c r="S30" i="16"/>
  <c r="S39" i="16"/>
  <c r="S53" i="16"/>
  <c r="S46" i="16"/>
  <c r="S51" i="16"/>
  <c r="S52" i="16"/>
  <c r="S50" i="16"/>
  <c r="S63" i="16"/>
  <c r="S68" i="16"/>
  <c r="S27" i="16"/>
  <c r="S38" i="16"/>
  <c r="S21" i="16"/>
  <c r="S66" i="16"/>
  <c r="S65" i="16"/>
  <c r="S69" i="16"/>
  <c r="S28" i="16"/>
  <c r="S36" i="16"/>
  <c r="S20" i="16"/>
  <c r="S14" i="16"/>
  <c r="S15" i="16"/>
  <c r="S40" i="16"/>
  <c r="S12" i="16"/>
  <c r="S60" i="16"/>
  <c r="S11" i="16"/>
  <c r="S24" i="16"/>
  <c r="S71" i="16"/>
  <c r="S64" i="16"/>
  <c r="R16" i="12"/>
  <c r="R15" i="12"/>
  <c r="R14" i="12"/>
  <c r="R13" i="12"/>
  <c r="R47" i="12"/>
  <c r="R27" i="12"/>
  <c r="R25" i="12"/>
  <c r="R28" i="12"/>
  <c r="R26" i="12"/>
  <c r="R55" i="12"/>
  <c r="R43" i="12"/>
  <c r="R32" i="12"/>
  <c r="R31" i="12"/>
  <c r="R30" i="12"/>
  <c r="R29" i="12"/>
  <c r="M67" i="3"/>
  <c r="R51" i="12"/>
  <c r="R52" i="12"/>
  <c r="R36" i="12"/>
  <c r="R35" i="12"/>
  <c r="M38" i="9"/>
  <c r="M27" i="9"/>
  <c r="M18" i="9"/>
  <c r="M65" i="9"/>
  <c r="M25" i="9"/>
  <c r="M57" i="9"/>
  <c r="M54" i="9"/>
  <c r="M12" i="9"/>
  <c r="M10" i="9"/>
  <c r="M28" i="9"/>
  <c r="M37" i="9"/>
  <c r="M42" i="9"/>
  <c r="M50" i="9"/>
  <c r="M20" i="9"/>
  <c r="M43" i="9"/>
  <c r="R11" i="12"/>
  <c r="R10" i="12"/>
  <c r="R9" i="12"/>
  <c r="M71" i="9"/>
  <c r="M64" i="9"/>
  <c r="M33" i="9"/>
  <c r="M55" i="9"/>
  <c r="M26" i="9"/>
  <c r="M59" i="9"/>
  <c r="M21" i="9"/>
  <c r="M19" i="9"/>
  <c r="J38" i="9"/>
  <c r="K38" i="9" s="1"/>
  <c r="J27" i="9"/>
  <c r="K27" i="9" s="1"/>
  <c r="M60" i="9"/>
  <c r="M39" i="9"/>
  <c r="M41" i="9"/>
  <c r="O31" i="13"/>
  <c r="M69" i="9"/>
  <c r="M48" i="9"/>
  <c r="M29" i="9"/>
  <c r="M58" i="9"/>
  <c r="M68" i="9"/>
  <c r="M73" i="9"/>
  <c r="M62" i="9"/>
  <c r="M17" i="9"/>
  <c r="M72" i="9"/>
  <c r="M47" i="9"/>
  <c r="M40" i="9"/>
  <c r="J12" i="9"/>
  <c r="K12" i="9" s="1"/>
  <c r="M34" i="9"/>
  <c r="M67" i="9"/>
  <c r="M30" i="9"/>
  <c r="M46" i="9"/>
  <c r="M11" i="9"/>
  <c r="M9" i="9"/>
  <c r="M24" i="9"/>
  <c r="M16" i="9"/>
  <c r="M36" i="9"/>
  <c r="M44" i="9"/>
  <c r="M56" i="9"/>
  <c r="M45" i="9"/>
  <c r="M22" i="9"/>
  <c r="M14" i="9"/>
  <c r="R24" i="12"/>
  <c r="R22" i="12"/>
  <c r="R23" i="12"/>
  <c r="R21" i="12"/>
  <c r="R39" i="12"/>
  <c r="R17" i="12"/>
  <c r="R18" i="12"/>
  <c r="R19" i="12"/>
  <c r="O52" i="13"/>
  <c r="R63" i="12"/>
  <c r="O41" i="13"/>
  <c r="O57" i="13"/>
  <c r="O29" i="13"/>
  <c r="O36" i="13"/>
  <c r="O34" i="13"/>
  <c r="O33" i="13"/>
  <c r="O68" i="13"/>
  <c r="O67" i="13"/>
  <c r="O26" i="13"/>
  <c r="O28" i="13"/>
  <c r="O24" i="13"/>
  <c r="O21" i="13"/>
  <c r="O42" i="13"/>
  <c r="O44" i="13"/>
  <c r="O43" i="13"/>
  <c r="O38" i="13"/>
  <c r="O39" i="13"/>
  <c r="O40" i="13"/>
  <c r="O37" i="13"/>
  <c r="O19" i="13"/>
  <c r="O17" i="13"/>
  <c r="O20" i="13"/>
  <c r="O45" i="13"/>
  <c r="O56" i="13"/>
  <c r="M49" i="7"/>
  <c r="M44" i="7"/>
  <c r="J38" i="7"/>
  <c r="K38" i="7" s="1"/>
  <c r="M50" i="7"/>
  <c r="M9" i="7"/>
  <c r="M47" i="7"/>
  <c r="M25" i="7"/>
  <c r="M54" i="7"/>
  <c r="M26" i="7"/>
  <c r="M19" i="7"/>
  <c r="M33" i="7"/>
  <c r="M64" i="7"/>
  <c r="M12" i="7"/>
  <c r="M43" i="7"/>
  <c r="M22" i="7"/>
  <c r="M46" i="7"/>
  <c r="M45" i="7"/>
  <c r="M20" i="7"/>
  <c r="M10" i="7"/>
  <c r="M63" i="7"/>
  <c r="M39" i="7"/>
  <c r="M13" i="7"/>
  <c r="M57" i="7"/>
  <c r="M7" i="7"/>
  <c r="M23" i="7"/>
  <c r="M24" i="7"/>
  <c r="M48" i="7"/>
  <c r="M62" i="7"/>
  <c r="M18" i="7"/>
  <c r="M37" i="7"/>
  <c r="M51" i="7"/>
  <c r="J68" i="7"/>
  <c r="K68" i="7" s="1"/>
  <c r="J35" i="7"/>
  <c r="K35" i="7" s="1"/>
  <c r="M66" i="7"/>
  <c r="S10" i="12" l="1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9" i="12"/>
  <c r="W72" i="15"/>
  <c r="W59" i="15"/>
  <c r="W68" i="15"/>
  <c r="W61" i="15"/>
  <c r="W46" i="15"/>
  <c r="W43" i="15"/>
  <c r="W64" i="15"/>
  <c r="W51" i="15"/>
  <c r="W45" i="15"/>
  <c r="W38" i="15"/>
  <c r="W23" i="15"/>
  <c r="W13" i="15"/>
  <c r="W18" i="15"/>
  <c r="W28" i="15"/>
  <c r="W62" i="15"/>
  <c r="W42" i="15"/>
  <c r="W60" i="15"/>
  <c r="W12" i="15"/>
  <c r="W10" i="15"/>
  <c r="W40" i="15"/>
  <c r="W55" i="15"/>
  <c r="W69" i="15"/>
  <c r="W50" i="15"/>
  <c r="W48" i="15"/>
  <c r="W47" i="15"/>
  <c r="W39" i="15"/>
  <c r="W70" i="15"/>
  <c r="W29" i="15"/>
  <c r="W26" i="15"/>
  <c r="W41" i="15"/>
  <c r="W21" i="15"/>
  <c r="W71" i="15"/>
  <c r="W19" i="15"/>
  <c r="W11" i="15"/>
  <c r="W22" i="15"/>
  <c r="W66" i="15"/>
  <c r="W57" i="15"/>
  <c r="W24" i="15"/>
  <c r="W9" i="15"/>
  <c r="W34" i="15"/>
  <c r="W30" i="15"/>
  <c r="W53" i="15"/>
  <c r="W27" i="15"/>
  <c r="W67" i="15"/>
  <c r="W16" i="15"/>
  <c r="W14" i="15"/>
  <c r="W36" i="15"/>
  <c r="W35" i="15"/>
  <c r="W31" i="15"/>
  <c r="W33" i="15"/>
  <c r="W32" i="15"/>
  <c r="W65" i="15"/>
  <c r="W20" i="15"/>
  <c r="W63" i="15"/>
  <c r="W25" i="15"/>
  <c r="W17" i="15"/>
  <c r="W58" i="15"/>
  <c r="W49" i="15"/>
  <c r="W56" i="15"/>
  <c r="W37" i="15"/>
  <c r="W52" i="15"/>
  <c r="W54" i="15"/>
  <c r="W44" i="15"/>
  <c r="W15" i="15"/>
  <c r="Q57" i="13"/>
  <c r="R53" i="13"/>
  <c r="Q13" i="13"/>
  <c r="Q33" i="13"/>
  <c r="R45" i="13"/>
  <c r="U37" i="12"/>
  <c r="Q25" i="13"/>
  <c r="T45" i="12"/>
  <c r="U57" i="12"/>
  <c r="T57" i="12"/>
  <c r="T29" i="12"/>
  <c r="U45" i="12"/>
  <c r="U9" i="12"/>
  <c r="U33" i="12"/>
  <c r="U13" i="12"/>
  <c r="U41" i="12"/>
  <c r="T37" i="12"/>
  <c r="U53" i="12"/>
  <c r="T41" i="12"/>
  <c r="U25" i="12"/>
  <c r="T25" i="12"/>
  <c r="T53" i="12"/>
  <c r="U21" i="12"/>
  <c r="U49" i="12"/>
  <c r="T9" i="12"/>
  <c r="T21" i="12"/>
  <c r="T49" i="12"/>
  <c r="U17" i="12"/>
  <c r="U29" i="12"/>
  <c r="T13" i="12"/>
  <c r="T17" i="12"/>
  <c r="T33" i="12"/>
  <c r="R13" i="13"/>
  <c r="Q21" i="13"/>
  <c r="R33" i="13"/>
  <c r="R49" i="13"/>
  <c r="R21" i="13"/>
  <c r="Q49" i="13"/>
  <c r="Q17" i="13"/>
  <c r="Q29" i="13"/>
  <c r="R57" i="13"/>
  <c r="R29" i="13"/>
  <c r="Q65" i="13"/>
  <c r="R65" i="13"/>
  <c r="Q41" i="13"/>
  <c r="R25" i="13"/>
  <c r="R41" i="13"/>
  <c r="R17" i="13"/>
  <c r="R37" i="13"/>
  <c r="Q37" i="13"/>
  <c r="Q45" i="13"/>
  <c r="Q53" i="13"/>
  <c r="V13" i="12" l="1"/>
  <c r="V17" i="12"/>
  <c r="V21" i="12"/>
  <c r="V25" i="12"/>
  <c r="V29" i="12"/>
  <c r="V33" i="12"/>
  <c r="V37" i="12"/>
  <c r="V41" i="12"/>
  <c r="V45" i="12"/>
  <c r="V49" i="12"/>
  <c r="V53" i="12"/>
  <c r="V57" i="12"/>
  <c r="V113" i="12"/>
  <c r="V117" i="12"/>
  <c r="V121" i="12"/>
  <c r="V125" i="12"/>
  <c r="V129" i="12"/>
  <c r="V133" i="12"/>
  <c r="V137" i="12"/>
  <c r="V141" i="12"/>
  <c r="V145" i="12"/>
  <c r="V149" i="12"/>
  <c r="V153" i="12"/>
  <c r="V157" i="12"/>
  <c r="V161" i="12"/>
  <c r="V165" i="12"/>
  <c r="V169" i="12"/>
  <c r="V173" i="12"/>
  <c r="V177" i="12"/>
  <c r="V9" i="12"/>
  <c r="F17" i="16"/>
  <c r="S17" i="16" s="1"/>
  <c r="T43" i="16" l="1"/>
  <c r="T10" i="16"/>
  <c r="T37" i="16"/>
  <c r="T17" i="16"/>
  <c r="T22" i="16"/>
  <c r="T61" i="16"/>
  <c r="T57" i="16"/>
  <c r="T13" i="16"/>
  <c r="T58" i="16"/>
  <c r="T18" i="16"/>
  <c r="T32" i="16"/>
  <c r="T23" i="16"/>
  <c r="T44" i="16"/>
  <c r="T49" i="16"/>
  <c r="T56" i="16"/>
  <c r="T71" i="16"/>
  <c r="T25" i="16"/>
  <c r="T30" i="16"/>
  <c r="T16" i="16"/>
  <c r="T19" i="16"/>
  <c r="T41" i="16"/>
  <c r="T46" i="16"/>
  <c r="T40" i="16"/>
  <c r="T69" i="16"/>
  <c r="T24" i="16"/>
  <c r="T20" i="16"/>
  <c r="T45" i="16"/>
  <c r="T68" i="16"/>
  <c r="T63" i="16"/>
  <c r="T67" i="16"/>
  <c r="T36" i="16"/>
  <c r="T29" i="16"/>
  <c r="T39" i="16"/>
  <c r="T59" i="16"/>
  <c r="T38" i="16"/>
  <c r="T48" i="16"/>
  <c r="T50" i="16"/>
  <c r="T70" i="16"/>
  <c r="T27" i="16"/>
  <c r="T47" i="16"/>
  <c r="T15" i="16"/>
  <c r="T54" i="16"/>
  <c r="T62" i="16"/>
  <c r="T11" i="16"/>
  <c r="T26" i="16"/>
  <c r="T55" i="16"/>
  <c r="T31" i="16"/>
  <c r="T65" i="16"/>
  <c r="T9" i="16"/>
  <c r="T60" i="16"/>
  <c r="T42" i="16"/>
  <c r="T14" i="16"/>
  <c r="T21" i="16"/>
  <c r="T12" i="16"/>
  <c r="T53" i="16"/>
  <c r="T66" i="16"/>
  <c r="T52" i="16"/>
  <c r="T28" i="16"/>
  <c r="T33" i="16"/>
  <c r="T34" i="16"/>
  <c r="T35" i="16"/>
  <c r="T51" i="16"/>
  <c r="T64" i="16"/>
  <c r="F9" i="13"/>
  <c r="O9" i="13"/>
  <c r="P15" i="13" s="1"/>
  <c r="P22" i="13" l="1"/>
  <c r="P26" i="13"/>
  <c r="P17" i="13"/>
  <c r="P13" i="13"/>
  <c r="P31" i="13"/>
  <c r="P67" i="13"/>
  <c r="P36" i="13"/>
  <c r="P64" i="13"/>
  <c r="P51" i="13"/>
  <c r="P16" i="13"/>
  <c r="P35" i="13"/>
  <c r="P71" i="13"/>
  <c r="P23" i="13"/>
  <c r="P27" i="13"/>
  <c r="P40" i="13"/>
  <c r="P49" i="13"/>
  <c r="P66" i="13"/>
  <c r="P18" i="13"/>
  <c r="R9" i="13"/>
  <c r="S21" i="13" s="1"/>
  <c r="P14" i="13"/>
  <c r="P9" i="13"/>
  <c r="P10" i="13"/>
  <c r="P68" i="13"/>
  <c r="S17" i="13"/>
  <c r="S61" i="13"/>
  <c r="P11" i="13"/>
  <c r="P30" i="13"/>
  <c r="P46" i="13"/>
  <c r="P45" i="13"/>
  <c r="P54" i="13"/>
  <c r="P52" i="13"/>
  <c r="P25" i="13"/>
  <c r="P58" i="13"/>
  <c r="P55" i="13"/>
  <c r="P59" i="13"/>
  <c r="P53" i="13"/>
  <c r="S33" i="13"/>
  <c r="P32" i="13"/>
  <c r="P39" i="13"/>
  <c r="P61" i="13"/>
  <c r="P63" i="13"/>
  <c r="P70" i="13"/>
  <c r="Q9" i="13"/>
  <c r="P60" i="13"/>
  <c r="P56" i="13"/>
  <c r="P43" i="13"/>
  <c r="P19" i="13"/>
  <c r="S53" i="13"/>
  <c r="S69" i="13"/>
  <c r="S13" i="13"/>
  <c r="P44" i="13"/>
  <c r="P29" i="13"/>
  <c r="P38" i="13"/>
  <c r="P24" i="13"/>
  <c r="P50" i="13"/>
  <c r="P69" i="13"/>
  <c r="P65" i="13"/>
  <c r="P12" i="13"/>
  <c r="P48" i="13"/>
  <c r="P33" i="13"/>
  <c r="P28" i="13"/>
  <c r="S37" i="13"/>
  <c r="S29" i="13"/>
  <c r="P37" i="13"/>
  <c r="P34" i="13"/>
  <c r="P47" i="13"/>
  <c r="P42" i="13"/>
  <c r="P57" i="13"/>
  <c r="P20" i="13"/>
  <c r="P41" i="13"/>
  <c r="P21" i="13"/>
  <c r="P62" i="13"/>
  <c r="P72" i="13"/>
  <c r="S49" i="13" l="1"/>
  <c r="S25" i="13"/>
  <c r="S41" i="13"/>
  <c r="S9" i="13"/>
  <c r="S57" i="13"/>
  <c r="S65" i="13"/>
  <c r="S45" i="13"/>
  <c r="W55" i="13"/>
</calcChain>
</file>

<file path=xl/sharedStrings.xml><?xml version="1.0" encoding="utf-8"?>
<sst xmlns="http://schemas.openxmlformats.org/spreadsheetml/2006/main" count="2299" uniqueCount="272">
  <si>
    <t>Výsledková listina - republikové kolo čtyřboje - chlapci</t>
  </si>
  <si>
    <t>SŠTaS Karviná</t>
  </si>
  <si>
    <t>20. - 21. 03. 2025</t>
  </si>
  <si>
    <t>chlapci - tlaky</t>
  </si>
  <si>
    <t>Příjmení</t>
  </si>
  <si>
    <t>Jméno</t>
  </si>
  <si>
    <t>Rok narození</t>
  </si>
  <si>
    <t>Škola</t>
  </si>
  <si>
    <t>Počet</t>
  </si>
  <si>
    <t>Bodů</t>
  </si>
  <si>
    <t>Pořadí</t>
  </si>
  <si>
    <t>Cel.pořadí</t>
  </si>
  <si>
    <t>Horák</t>
  </si>
  <si>
    <t>Ondřej</t>
  </si>
  <si>
    <t>SPŠ stavební Lipník nad Bečvou</t>
  </si>
  <si>
    <t>Růžička</t>
  </si>
  <si>
    <t>Martin</t>
  </si>
  <si>
    <t>Neradil</t>
  </si>
  <si>
    <t>GJŠ Přerov</t>
  </si>
  <si>
    <t>Urbanek</t>
  </si>
  <si>
    <t>Matěj</t>
  </si>
  <si>
    <t>Gymn. Fr. Živného Bohumín</t>
  </si>
  <si>
    <t>Teichmann</t>
  </si>
  <si>
    <t>Lukáš</t>
  </si>
  <si>
    <t>Zachoval</t>
  </si>
  <si>
    <t>Simon</t>
  </si>
  <si>
    <t xml:space="preserve">SŠTaS Karviná </t>
  </si>
  <si>
    <t>Adámek</t>
  </si>
  <si>
    <t>Tadeáš</t>
  </si>
  <si>
    <t>Kropáč</t>
  </si>
  <si>
    <t>David</t>
  </si>
  <si>
    <t>SPŠ Jedovnice</t>
  </si>
  <si>
    <t>Gaher</t>
  </si>
  <si>
    <t>Vojtěch</t>
  </si>
  <si>
    <t>Foukal</t>
  </si>
  <si>
    <t>Petr</t>
  </si>
  <si>
    <t>VSŠ aVOŠ MO Morav. Třebová</t>
  </si>
  <si>
    <t>Kluz</t>
  </si>
  <si>
    <t>Matouš</t>
  </si>
  <si>
    <t>SZŠ A VOŠZ Agel Č.Těšín</t>
  </si>
  <si>
    <t xml:space="preserve">Foukal </t>
  </si>
  <si>
    <t>Vališ</t>
  </si>
  <si>
    <t>František</t>
  </si>
  <si>
    <t>SPŠ stavební Havlíčkův Brod</t>
  </si>
  <si>
    <t>Šimon</t>
  </si>
  <si>
    <t>Tecl</t>
  </si>
  <si>
    <t>Jiří</t>
  </si>
  <si>
    <t>VPŠ a SPŠ MV Holešov</t>
  </si>
  <si>
    <t>Vaněk</t>
  </si>
  <si>
    <t>Jakub</t>
  </si>
  <si>
    <t>VPŠ a SPŠ MV Praha</t>
  </si>
  <si>
    <t>Zachara</t>
  </si>
  <si>
    <t>Riedel</t>
  </si>
  <si>
    <t>Hudec</t>
  </si>
  <si>
    <t>Gymn. Blansko</t>
  </si>
  <si>
    <t>Tumlíř</t>
  </si>
  <si>
    <t>OA Český Těšín</t>
  </si>
  <si>
    <t>Houzim</t>
  </si>
  <si>
    <t>Sikora</t>
  </si>
  <si>
    <t>Tomáš</t>
  </si>
  <si>
    <t>Touc</t>
  </si>
  <si>
    <t>BPA Malé Svatoňovice</t>
  </si>
  <si>
    <t>Tokár</t>
  </si>
  <si>
    <t>Andrej</t>
  </si>
  <si>
    <t>Huta</t>
  </si>
  <si>
    <t>Fendrych</t>
  </si>
  <si>
    <t>Vít</t>
  </si>
  <si>
    <t>SPŠ a SOŠ Dvůr Králové nad Labem</t>
  </si>
  <si>
    <t>Kratochvíl</t>
  </si>
  <si>
    <t>SŠPHZ a VOŠ Uherské Hradiště</t>
  </si>
  <si>
    <t>Volek</t>
  </si>
  <si>
    <t>Dominik</t>
  </si>
  <si>
    <t>Bílek</t>
  </si>
  <si>
    <t>Matyáš</t>
  </si>
  <si>
    <t xml:space="preserve">Vlček </t>
  </si>
  <si>
    <t>Karel</t>
  </si>
  <si>
    <t xml:space="preserve">Kuš </t>
  </si>
  <si>
    <t>Klučka</t>
  </si>
  <si>
    <t>Sedlák</t>
  </si>
  <si>
    <t>Doležal</t>
  </si>
  <si>
    <t>Smiga</t>
  </si>
  <si>
    <t>Adam</t>
  </si>
  <si>
    <t>Rychta</t>
  </si>
  <si>
    <t>Šuhaj</t>
  </si>
  <si>
    <t>SPŠ Třebíč</t>
  </si>
  <si>
    <t>Satrapa</t>
  </si>
  <si>
    <t>Václav</t>
  </si>
  <si>
    <t>Koubek</t>
  </si>
  <si>
    <t>Paluch</t>
  </si>
  <si>
    <t>Suk</t>
  </si>
  <si>
    <t>Pavlovič</t>
  </si>
  <si>
    <t>Paleček</t>
  </si>
  <si>
    <t>Rypl</t>
  </si>
  <si>
    <t>Heczko</t>
  </si>
  <si>
    <t>Zítko</t>
  </si>
  <si>
    <t>Starzyk</t>
  </si>
  <si>
    <t>Nikola</t>
  </si>
  <si>
    <t>Víšek</t>
  </si>
  <si>
    <t>Jan</t>
  </si>
  <si>
    <t>Čenger</t>
  </si>
  <si>
    <t>Boris</t>
  </si>
  <si>
    <t>Řehůřek</t>
  </si>
  <si>
    <t>Nedbal</t>
  </si>
  <si>
    <t>Vajsar</t>
  </si>
  <si>
    <t>Kaláb</t>
  </si>
  <si>
    <t>Pavel</t>
  </si>
  <si>
    <t>Kolařík</t>
  </si>
  <si>
    <t>Radim</t>
  </si>
  <si>
    <t>Pietrosh</t>
  </si>
  <si>
    <t>Dumbrovský</t>
  </si>
  <si>
    <t>Vácvlav</t>
  </si>
  <si>
    <t>Kocman</t>
  </si>
  <si>
    <t>Erban</t>
  </si>
  <si>
    <t>Straňák</t>
  </si>
  <si>
    <t>Maroš</t>
  </si>
  <si>
    <t>Jalovecký</t>
  </si>
  <si>
    <t>Filip</t>
  </si>
  <si>
    <t>Michálek</t>
  </si>
  <si>
    <t>Daniel</t>
  </si>
  <si>
    <t xml:space="preserve">               ředitel soutěže:  Lukáš Strouhal</t>
  </si>
  <si>
    <t>Výsledková listina - republikové   kolo čtyřboje - chlapcii</t>
  </si>
  <si>
    <t>chlapci - trojskok</t>
  </si>
  <si>
    <t>zaokrouhleno</t>
  </si>
  <si>
    <t>pokus1</t>
  </si>
  <si>
    <t>pokus2</t>
  </si>
  <si>
    <t>pokus3</t>
  </si>
  <si>
    <t xml:space="preserve">                                               ředitel soutěže:  Lukáš Strouhal</t>
  </si>
  <si>
    <t>Výsledková listina - republikové  kolo čtyřboje - chlapci</t>
  </si>
  <si>
    <t>chlapci - shyby</t>
  </si>
  <si>
    <t>chlapci - vznosy</t>
  </si>
  <si>
    <t>Cel. pořadí</t>
  </si>
  <si>
    <t xml:space="preserve">                        ředitel soutěže:  Lukáš Strouhal</t>
  </si>
  <si>
    <t>Místo konání: SŠTaS  Karviná</t>
  </si>
  <si>
    <r>
      <rPr>
        <sz val="11"/>
        <color indexed="8"/>
        <rFont val="Arial Unicode MS"/>
        <family val="2"/>
        <charset val="238"/>
      </rPr>
      <t>20. - 21. 03. 2025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</si>
  <si>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Ročník</t>
  </si>
  <si>
    <t>Tlak</t>
  </si>
  <si>
    <t>Trojskok</t>
  </si>
  <si>
    <t>Shyby</t>
  </si>
  <si>
    <t>Vznosy</t>
  </si>
  <si>
    <t>Body</t>
  </si>
  <si>
    <t>Celkem bodů</t>
  </si>
  <si>
    <t>Body družstva</t>
  </si>
  <si>
    <t>Poř.</t>
  </si>
  <si>
    <t>výkon</t>
  </si>
  <si>
    <t>body</t>
  </si>
  <si>
    <t xml:space="preserve"> jednotlivců</t>
  </si>
  <si>
    <t xml:space="preserve"> družstva</t>
  </si>
  <si>
    <t>Výsledková listina - republikové   kolo čtyřboje - chlapci</t>
  </si>
  <si>
    <t>Místo konání: Karviná</t>
  </si>
  <si>
    <t xml:space="preserve">shodné body </t>
  </si>
  <si>
    <t>Kategorie: Chlapci</t>
  </si>
  <si>
    <t>určí  pořadí s tlaku</t>
  </si>
  <si>
    <t>poř.</t>
  </si>
  <si>
    <t>Cel. Pořadí</t>
  </si>
  <si>
    <t>Výsledková listina - republikové  kolo čtyřboje - dívky</t>
  </si>
  <si>
    <t>dívky - šplh</t>
  </si>
  <si>
    <t>nepsat nulu ( 13 )</t>
  </si>
  <si>
    <t>nej.pokus</t>
  </si>
  <si>
    <t>Staníková</t>
  </si>
  <si>
    <t>Lucie</t>
  </si>
  <si>
    <t>BPA Brno</t>
  </si>
  <si>
    <t>Kajzarová</t>
  </si>
  <si>
    <t>Zuzana</t>
  </si>
  <si>
    <t xml:space="preserve"> SZŠ  AGEL  Český Těšín</t>
  </si>
  <si>
    <t>Štoplová</t>
  </si>
  <si>
    <t>Marie</t>
  </si>
  <si>
    <t>Gymnázium Šumperk</t>
  </si>
  <si>
    <t>Síbrová</t>
  </si>
  <si>
    <t>Markéta</t>
  </si>
  <si>
    <t>Gymn. Dvůr Králové n. Labem</t>
  </si>
  <si>
    <t>Pluskalová</t>
  </si>
  <si>
    <t>Michaela</t>
  </si>
  <si>
    <t>OA a VOŠ sp Ostrava</t>
  </si>
  <si>
    <t>Rudolfová</t>
  </si>
  <si>
    <t>Lenka</t>
  </si>
  <si>
    <t>Ranecká</t>
  </si>
  <si>
    <t>Eliška</t>
  </si>
  <si>
    <t>Holzová</t>
  </si>
  <si>
    <t>Kateřina</t>
  </si>
  <si>
    <t>Samiecová</t>
  </si>
  <si>
    <t>Natálie</t>
  </si>
  <si>
    <t>Tichá</t>
  </si>
  <si>
    <t>Karolína</t>
  </si>
  <si>
    <t>VSŠ a VOŠ MO Moravská Třebová</t>
  </si>
  <si>
    <t>Veselá</t>
  </si>
  <si>
    <t>Veronika</t>
  </si>
  <si>
    <t>Diňová</t>
  </si>
  <si>
    <t>Berenika</t>
  </si>
  <si>
    <t>SOŠ Šumperk</t>
  </si>
  <si>
    <t>Houšková</t>
  </si>
  <si>
    <t>Paclicová</t>
  </si>
  <si>
    <t>Matylda</t>
  </si>
  <si>
    <t>Barbora</t>
  </si>
  <si>
    <t>Suchanová</t>
  </si>
  <si>
    <t>Emma</t>
  </si>
  <si>
    <t>Štafová</t>
  </si>
  <si>
    <t>Adéla</t>
  </si>
  <si>
    <t>Pečená</t>
  </si>
  <si>
    <t>Měchurová</t>
  </si>
  <si>
    <t>Karina</t>
  </si>
  <si>
    <t>Kuklová</t>
  </si>
  <si>
    <t>Julia</t>
  </si>
  <si>
    <t>Králová</t>
  </si>
  <si>
    <t xml:space="preserve">SPŠ stav. Lipník nad Bečvou </t>
  </si>
  <si>
    <t>Trojanová</t>
  </si>
  <si>
    <t>Gita</t>
  </si>
  <si>
    <t>Kremlová</t>
  </si>
  <si>
    <t>Viktorie</t>
  </si>
  <si>
    <t>Rejchrtová</t>
  </si>
  <si>
    <t>Justýna</t>
  </si>
  <si>
    <t>Jaraczová</t>
  </si>
  <si>
    <t>SZŠ  AGEL  Český Těšín</t>
  </si>
  <si>
    <t>Schullová</t>
  </si>
  <si>
    <t>Škopová</t>
  </si>
  <si>
    <t>Švejkovská</t>
  </si>
  <si>
    <t>Vacková</t>
  </si>
  <si>
    <t>Daniela</t>
  </si>
  <si>
    <t>Belásová</t>
  </si>
  <si>
    <t>Odchodnická</t>
  </si>
  <si>
    <t>Lea</t>
  </si>
  <si>
    <t>Neničková</t>
  </si>
  <si>
    <t>Bára</t>
  </si>
  <si>
    <t>Juránková</t>
  </si>
  <si>
    <t>Lipowská</t>
  </si>
  <si>
    <t>Tereza</t>
  </si>
  <si>
    <t>Kafková</t>
  </si>
  <si>
    <t>Nella</t>
  </si>
  <si>
    <t>Martynková</t>
  </si>
  <si>
    <t>Agáta</t>
  </si>
  <si>
    <t>Gažíková</t>
  </si>
  <si>
    <t>Elizabeth</t>
  </si>
  <si>
    <t>Škanderová</t>
  </si>
  <si>
    <t>Kamila</t>
  </si>
  <si>
    <t>Voltrová</t>
  </si>
  <si>
    <t>Šturmová</t>
  </si>
  <si>
    <t>Josefína</t>
  </si>
  <si>
    <t>Hoffmannová</t>
  </si>
  <si>
    <t>Elen</t>
  </si>
  <si>
    <t>Novotná</t>
  </si>
  <si>
    <t>Jurníčková</t>
  </si>
  <si>
    <t>Vozníková</t>
  </si>
  <si>
    <t>Vanda</t>
  </si>
  <si>
    <t>Fialová</t>
  </si>
  <si>
    <t>Jitka</t>
  </si>
  <si>
    <t>Kahánková</t>
  </si>
  <si>
    <t>Wawreczková</t>
  </si>
  <si>
    <t>Vojtěchovská</t>
  </si>
  <si>
    <t>Růžičková</t>
  </si>
  <si>
    <t>Černá</t>
  </si>
  <si>
    <t>dívky - trojskok</t>
  </si>
  <si>
    <t>dívky - hod míčem</t>
  </si>
  <si>
    <t>Dobešová</t>
  </si>
  <si>
    <t>Pavlína</t>
  </si>
  <si>
    <t>Biskupské Gymn. Brno</t>
  </si>
  <si>
    <t>Fejfušová</t>
  </si>
  <si>
    <t>Klára</t>
  </si>
  <si>
    <t>Telecká</t>
  </si>
  <si>
    <t>dívky - sedy-lehy</t>
  </si>
  <si>
    <t>Výkon</t>
  </si>
  <si>
    <t>Místo konání: SŠTaS Karviná</t>
  </si>
  <si>
    <r>
      <rPr>
        <sz val="11"/>
        <color indexed="8"/>
        <rFont val="Arial Unicode MS"/>
        <family val="2"/>
        <charset val="238"/>
      </rPr>
      <t>Datum: 20. - 21. 03. 2025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</si>
  <si>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Kategorie: V. dívky</t>
  </si>
  <si>
    <t>Šplh</t>
  </si>
  <si>
    <t>Hod</t>
  </si>
  <si>
    <t>Sed-leh</t>
  </si>
  <si>
    <t>Body  družstva</t>
  </si>
  <si>
    <t xml:space="preserve">Datum: 20. - 21. 03. 2025                                                                                                                                                                             </t>
  </si>
  <si>
    <t>určí  pořadí se šplhu</t>
  </si>
  <si>
    <t>Výsledková listina - republikové  kolo čtyřboje - dívky, chlapci</t>
  </si>
  <si>
    <t xml:space="preserve">                                                                  20. - 21. 03. 2025</t>
  </si>
  <si>
    <t>DÍVKY - SOUTĚŽ DRUŽSTEV</t>
  </si>
  <si>
    <t>CHLAPCI - SOUTĚŽ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</si>
</sst>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82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name val="Arial"/>
      <family val="2"/>
      <charset val="238"/>
    </font>
    <font>
      <sz val="9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79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0" applyNumberFormat="0" applyFill="0" applyAlignment="0" applyProtection="0"/>
    <xf numFmtId="0" fontId="36" fillId="0" borderId="81" applyNumberFormat="0" applyFill="0" applyAlignment="0" applyProtection="0"/>
    <xf numFmtId="0" fontId="37" fillId="0" borderId="82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83" applyNumberFormat="0" applyAlignment="0" applyProtection="0"/>
    <xf numFmtId="0" fontId="39" fillId="12" borderId="79" applyNumberFormat="0" applyAlignment="0" applyProtection="0"/>
    <xf numFmtId="0" fontId="40" fillId="0" borderId="84" applyNumberFormat="0" applyFill="0" applyAlignment="0" applyProtection="0"/>
    <xf numFmtId="0" fontId="41" fillId="27" borderId="0" applyNumberFormat="0" applyBorder="0" applyAlignment="0" applyProtection="0"/>
    <xf numFmtId="0" fontId="18" fillId="28" borderId="85" applyNumberFormat="0" applyAlignment="0" applyProtection="0"/>
    <xf numFmtId="0" fontId="42" fillId="25" borderId="86" applyNumberFormat="0" applyAlignment="0" applyProtection="0"/>
    <xf numFmtId="0" fontId="43" fillId="0" borderId="0" applyNumberFormat="0" applyFill="0" applyBorder="0" applyAlignment="0" applyProtection="0"/>
    <xf numFmtId="0" fontId="44" fillId="0" borderId="87" applyNumberFormat="0" applyFill="0" applyAlignment="0" applyProtection="0"/>
    <xf numFmtId="0" fontId="45" fillId="0" borderId="0" applyNumberFormat="0" applyFill="0" applyBorder="0" applyAlignment="0" applyProtection="0"/>
  </cellStyleXfs>
  <cellXfs count="1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49" fontId="8" fillId="0" borderId="9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5" fontId="2" fillId="2" borderId="20" xfId="0" applyNumberFormat="1" applyFont="1" applyFill="1" applyBorder="1"/>
    <xf numFmtId="0" fontId="0" fillId="0" borderId="28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1" fontId="11" fillId="2" borderId="7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4" fillId="0" borderId="0" xfId="0" applyFont="1"/>
    <xf numFmtId="0" fontId="18" fillId="0" borderId="0" xfId="2"/>
    <xf numFmtId="0" fontId="18" fillId="0" borderId="39" xfId="2" applyBorder="1"/>
    <xf numFmtId="0" fontId="8" fillId="0" borderId="45" xfId="1" applyFont="1" applyBorder="1" applyAlignment="1">
      <alignment horizontal="center"/>
    </xf>
    <xf numFmtId="0" fontId="8" fillId="0" borderId="45" xfId="1" applyFont="1" applyBorder="1" applyAlignment="1">
      <alignment horizontal="left"/>
    </xf>
    <xf numFmtId="49" fontId="8" fillId="0" borderId="46" xfId="1" applyNumberFormat="1" applyFont="1" applyBorder="1" applyAlignment="1">
      <alignment horizontal="left"/>
    </xf>
    <xf numFmtId="0" fontId="8" fillId="0" borderId="4" xfId="1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18" fillId="0" borderId="22" xfId="2" applyBorder="1"/>
    <xf numFmtId="0" fontId="18" fillId="0" borderId="21" xfId="2" applyBorder="1"/>
    <xf numFmtId="0" fontId="9" fillId="0" borderId="32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18" fillId="0" borderId="7" xfId="2" applyBorder="1"/>
    <xf numFmtId="0" fontId="18" fillId="0" borderId="9" xfId="2" applyBorder="1"/>
    <xf numFmtId="0" fontId="18" fillId="0" borderId="34" xfId="2" applyBorder="1"/>
    <xf numFmtId="0" fontId="8" fillId="0" borderId="7" xfId="2" applyFont="1" applyBorder="1" applyAlignment="1">
      <alignment horizontal="center"/>
    </xf>
    <xf numFmtId="0" fontId="24" fillId="0" borderId="48" xfId="1" applyFont="1" applyBorder="1" applyAlignment="1">
      <alignment horizontal="center" vertical="center"/>
    </xf>
    <xf numFmtId="0" fontId="25" fillId="6" borderId="68" xfId="1" applyFont="1" applyFill="1" applyBorder="1" applyAlignment="1">
      <alignment horizontal="center" vertical="center"/>
    </xf>
    <xf numFmtId="0" fontId="25" fillId="6" borderId="69" xfId="1" applyFont="1" applyFill="1" applyBorder="1" applyAlignment="1">
      <alignment horizontal="center" vertical="center"/>
    </xf>
    <xf numFmtId="0" fontId="26" fillId="6" borderId="69" xfId="1" applyFont="1" applyFill="1" applyBorder="1" applyAlignment="1">
      <alignment horizontal="center"/>
    </xf>
    <xf numFmtId="2" fontId="26" fillId="6" borderId="69" xfId="1" applyNumberFormat="1" applyFont="1" applyFill="1" applyBorder="1" applyAlignment="1">
      <alignment horizontal="center"/>
    </xf>
    <xf numFmtId="0" fontId="25" fillId="6" borderId="71" xfId="1" applyFont="1" applyFill="1" applyBorder="1" applyAlignment="1">
      <alignment horizontal="center" vertical="center"/>
    </xf>
    <xf numFmtId="0" fontId="26" fillId="6" borderId="61" xfId="1" applyFont="1" applyFill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5" fillId="6" borderId="73" xfId="1" applyFont="1" applyFill="1" applyBorder="1" applyAlignment="1">
      <alignment horizontal="center" vertical="center"/>
    </xf>
    <xf numFmtId="0" fontId="25" fillId="6" borderId="74" xfId="1" applyFont="1" applyFill="1" applyBorder="1" applyAlignment="1">
      <alignment horizontal="center" vertical="center"/>
    </xf>
    <xf numFmtId="0" fontId="25" fillId="6" borderId="76" xfId="1" applyFont="1" applyFill="1" applyBorder="1" applyAlignment="1">
      <alignment horizontal="center" vertical="center"/>
    </xf>
    <xf numFmtId="0" fontId="25" fillId="6" borderId="51" xfId="1" applyFont="1" applyFill="1" applyBorder="1" applyAlignment="1">
      <alignment horizontal="center"/>
    </xf>
    <xf numFmtId="0" fontId="18" fillId="0" borderId="78" xfId="2" applyBorder="1"/>
    <xf numFmtId="0" fontId="8" fillId="0" borderId="0" xfId="2" applyFont="1"/>
    <xf numFmtId="0" fontId="44" fillId="0" borderId="0" xfId="2" applyFont="1"/>
    <xf numFmtId="0" fontId="18" fillId="0" borderId="88" xfId="2" applyBorder="1"/>
    <xf numFmtId="0" fontId="8" fillId="0" borderId="53" xfId="2" applyFont="1" applyBorder="1" applyAlignment="1">
      <alignment horizontal="center"/>
    </xf>
    <xf numFmtId="0" fontId="8" fillId="0" borderId="53" xfId="2" applyFont="1" applyBorder="1"/>
    <xf numFmtId="0" fontId="8" fillId="0" borderId="54" xfId="2" applyFont="1" applyBorder="1"/>
    <xf numFmtId="1" fontId="21" fillId="29" borderId="49" xfId="1" applyNumberFormat="1" applyFont="1" applyFill="1" applyBorder="1" applyAlignment="1" applyProtection="1">
      <alignment horizontal="center"/>
      <protection locked="0"/>
    </xf>
    <xf numFmtId="0" fontId="8" fillId="0" borderId="7" xfId="2" applyFont="1" applyBorder="1"/>
    <xf numFmtId="0" fontId="8" fillId="0" borderId="9" xfId="2" applyFont="1" applyBorder="1"/>
    <xf numFmtId="0" fontId="8" fillId="0" borderId="22" xfId="2" applyFont="1" applyBorder="1" applyAlignment="1">
      <alignment horizontal="center"/>
    </xf>
    <xf numFmtId="0" fontId="8" fillId="0" borderId="22" xfId="2" applyFont="1" applyBorder="1"/>
    <xf numFmtId="0" fontId="8" fillId="0" borderId="21" xfId="2" applyFont="1" applyBorder="1"/>
    <xf numFmtId="0" fontId="18" fillId="0" borderId="29" xfId="2" applyBorder="1"/>
    <xf numFmtId="0" fontId="25" fillId="30" borderId="68" xfId="1" applyFont="1" applyFill="1" applyBorder="1" applyAlignment="1">
      <alignment horizontal="center" vertical="center"/>
    </xf>
    <xf numFmtId="0" fontId="25" fillId="30" borderId="69" xfId="1" applyFont="1" applyFill="1" applyBorder="1" applyAlignment="1">
      <alignment horizontal="center" vertical="center"/>
    </xf>
    <xf numFmtId="0" fontId="26" fillId="30" borderId="70" xfId="1" applyFont="1" applyFill="1" applyBorder="1" applyAlignment="1">
      <alignment horizontal="center"/>
    </xf>
    <xf numFmtId="0" fontId="26" fillId="30" borderId="69" xfId="1" applyFont="1" applyFill="1" applyBorder="1" applyAlignment="1">
      <alignment horizontal="center"/>
    </xf>
    <xf numFmtId="2" fontId="26" fillId="30" borderId="69" xfId="1" applyNumberFormat="1" applyFont="1" applyFill="1" applyBorder="1" applyAlignment="1">
      <alignment horizontal="center"/>
    </xf>
    <xf numFmtId="0" fontId="25" fillId="30" borderId="71" xfId="1" applyFont="1" applyFill="1" applyBorder="1" applyAlignment="1">
      <alignment horizontal="center" vertical="center"/>
    </xf>
    <xf numFmtId="0" fontId="25" fillId="30" borderId="72" xfId="1" applyFont="1" applyFill="1" applyBorder="1" applyAlignment="1">
      <alignment horizontal="center"/>
    </xf>
    <xf numFmtId="0" fontId="25" fillId="30" borderId="73" xfId="1" applyFont="1" applyFill="1" applyBorder="1" applyAlignment="1">
      <alignment horizontal="center" vertical="center"/>
    </xf>
    <xf numFmtId="0" fontId="25" fillId="30" borderId="74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 vertical="center"/>
    </xf>
    <xf numFmtId="0" fontId="25" fillId="30" borderId="51" xfId="1" applyFont="1" applyFill="1" applyBorder="1" applyAlignment="1">
      <alignment horizontal="center"/>
    </xf>
    <xf numFmtId="0" fontId="25" fillId="30" borderId="77" xfId="1" applyFont="1" applyFill="1" applyBorder="1" applyAlignment="1">
      <alignment horizontal="center"/>
    </xf>
    <xf numFmtId="1" fontId="47" fillId="31" borderId="49" xfId="1" applyNumberFormat="1" applyFont="1" applyFill="1" applyBorder="1" applyAlignment="1" applyProtection="1">
      <alignment horizontal="center"/>
      <protection locked="0"/>
    </xf>
    <xf numFmtId="165" fontId="12" fillId="0" borderId="97" xfId="1" applyNumberFormat="1" applyFont="1" applyBorder="1" applyAlignment="1">
      <alignment horizontal="center"/>
    </xf>
    <xf numFmtId="0" fontId="26" fillId="6" borderId="99" xfId="1" applyFont="1" applyFill="1" applyBorder="1" applyAlignment="1">
      <alignment horizontal="center"/>
    </xf>
    <xf numFmtId="0" fontId="26" fillId="6" borderId="100" xfId="1" applyFont="1" applyFill="1" applyBorder="1" applyAlignment="1">
      <alignment horizontal="center"/>
    </xf>
    <xf numFmtId="1" fontId="26" fillId="6" borderId="99" xfId="1" applyNumberFormat="1" applyFont="1" applyFill="1" applyBorder="1" applyAlignment="1">
      <alignment horizontal="center"/>
    </xf>
    <xf numFmtId="2" fontId="26" fillId="6" borderId="100" xfId="1" applyNumberFormat="1" applyFont="1" applyFill="1" applyBorder="1" applyAlignment="1">
      <alignment horizontal="center"/>
    </xf>
    <xf numFmtId="0" fontId="26" fillId="30" borderId="99" xfId="1" applyFont="1" applyFill="1" applyBorder="1" applyAlignment="1">
      <alignment horizontal="center"/>
    </xf>
    <xf numFmtId="1" fontId="26" fillId="30" borderId="99" xfId="1" applyNumberFormat="1" applyFont="1" applyFill="1" applyBorder="1" applyAlignment="1">
      <alignment horizontal="center"/>
    </xf>
    <xf numFmtId="2" fontId="26" fillId="30" borderId="100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1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21" fillId="33" borderId="49" xfId="1" applyNumberFormat="1" applyFont="1" applyFill="1" applyBorder="1" applyAlignment="1" applyProtection="1">
      <alignment horizontal="center"/>
      <protection locked="0"/>
    </xf>
    <xf numFmtId="0" fontId="26" fillId="30" borderId="41" xfId="1" applyFont="1" applyFill="1" applyBorder="1" applyAlignment="1">
      <alignment horizontal="center" vertical="center"/>
    </xf>
    <xf numFmtId="0" fontId="26" fillId="30" borderId="107" xfId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4" fillId="0" borderId="0" xfId="2" applyFont="1"/>
    <xf numFmtId="164" fontId="2" fillId="3" borderId="2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0" fontId="48" fillId="0" borderId="0" xfId="0" applyFont="1"/>
    <xf numFmtId="164" fontId="2" fillId="3" borderId="5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8" xfId="0" applyNumberFormat="1" applyFont="1" applyFill="1" applyBorder="1" applyAlignment="1">
      <alignment horizontal="center"/>
    </xf>
    <xf numFmtId="1" fontId="52" fillId="5" borderId="5" xfId="0" applyNumberFormat="1" applyFont="1" applyFill="1" applyBorder="1" applyAlignment="1">
      <alignment horizontal="center"/>
    </xf>
    <xf numFmtId="1" fontId="52" fillId="5" borderId="26" xfId="0" applyNumberFormat="1" applyFont="1" applyFill="1" applyBorder="1" applyAlignment="1">
      <alignment horizontal="center"/>
    </xf>
    <xf numFmtId="1" fontId="52" fillId="5" borderId="8" xfId="0" applyNumberFormat="1" applyFont="1" applyFill="1" applyBorder="1" applyAlignment="1">
      <alignment horizontal="center"/>
    </xf>
    <xf numFmtId="1" fontId="52" fillId="5" borderId="24" xfId="0" applyNumberFormat="1" applyFont="1" applyFill="1" applyBorder="1" applyAlignment="1">
      <alignment horizontal="center"/>
    </xf>
    <xf numFmtId="0" fontId="50" fillId="0" borderId="0" xfId="0" applyFont="1" applyAlignment="1">
      <alignment horizontal="center" wrapText="1"/>
    </xf>
    <xf numFmtId="1" fontId="25" fillId="0" borderId="102" xfId="1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4" fillId="0" borderId="0" xfId="0" applyFont="1"/>
    <xf numFmtId="0" fontId="0" fillId="0" borderId="0" xfId="0" applyAlignment="1">
      <alignment horizontal="centerContinuous" vertical="center"/>
    </xf>
    <xf numFmtId="0" fontId="5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15" xfId="0" applyFont="1" applyFill="1" applyBorder="1" applyAlignment="1">
      <alignment horizontal="center" vertical="center"/>
    </xf>
    <xf numFmtId="0" fontId="57" fillId="34" borderId="11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3" borderId="93" xfId="0" applyFont="1" applyFill="1" applyBorder="1" applyAlignment="1">
      <alignment horizontal="center" vertical="center"/>
    </xf>
    <xf numFmtId="0" fontId="57" fillId="34" borderId="116" xfId="0" applyFont="1" applyFill="1" applyBorder="1" applyAlignment="1">
      <alignment horizontal="center" vertical="center"/>
    </xf>
    <xf numFmtId="0" fontId="13" fillId="3" borderId="117" xfId="0" applyFont="1" applyFill="1" applyBorder="1" applyAlignment="1">
      <alignment horizontal="center" vertical="center"/>
    </xf>
    <xf numFmtId="0" fontId="57" fillId="34" borderId="118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13" fillId="3" borderId="119" xfId="0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57" fillId="34" borderId="93" xfId="0" applyFont="1" applyFill="1" applyBorder="1" applyAlignment="1">
      <alignment horizontal="center" vertical="center"/>
    </xf>
    <xf numFmtId="0" fontId="13" fillId="3" borderId="112" xfId="0" applyFont="1" applyFill="1" applyBorder="1" applyAlignment="1">
      <alignment horizontal="center" vertical="center"/>
    </xf>
    <xf numFmtId="0" fontId="8" fillId="0" borderId="55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49" fontId="8" fillId="0" borderId="121" xfId="1" applyNumberFormat="1" applyFont="1" applyBorder="1" applyAlignment="1">
      <alignment horizontal="left"/>
    </xf>
    <xf numFmtId="0" fontId="8" fillId="0" borderId="120" xfId="1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22" fillId="0" borderId="104" xfId="1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9" fillId="0" borderId="8" xfId="2" applyFont="1" applyBorder="1" applyAlignment="1">
      <alignment horizontal="center"/>
    </xf>
    <xf numFmtId="166" fontId="22" fillId="0" borderId="106" xfId="1" applyNumberFormat="1" applyFont="1" applyBorder="1" applyAlignment="1" applyProtection="1">
      <alignment horizontal="center"/>
      <protection locked="0"/>
    </xf>
    <xf numFmtId="0" fontId="8" fillId="0" borderId="55" xfId="1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5" fillId="0" borderId="38" xfId="0" applyFont="1" applyBorder="1"/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/>
    <xf numFmtId="0" fontId="0" fillId="0" borderId="38" xfId="0" applyBorder="1"/>
    <xf numFmtId="0" fontId="3" fillId="0" borderId="128" xfId="0" applyFont="1" applyBorder="1"/>
    <xf numFmtId="1" fontId="11" fillId="2" borderId="22" xfId="0" applyNumberFormat="1" applyFont="1" applyFill="1" applyBorder="1" applyAlignment="1">
      <alignment horizontal="right"/>
    </xf>
    <xf numFmtId="0" fontId="10" fillId="6" borderId="17" xfId="0" applyFont="1" applyFill="1" applyBorder="1" applyAlignment="1">
      <alignment horizontal="center" vertical="center"/>
    </xf>
    <xf numFmtId="0" fontId="10" fillId="6" borderId="127" xfId="0" applyFont="1" applyFill="1" applyBorder="1" applyAlignment="1">
      <alignment horizontal="center" vertical="center"/>
    </xf>
    <xf numFmtId="166" fontId="2" fillId="2" borderId="4" xfId="0" applyNumberFormat="1" applyFont="1" applyFill="1" applyBorder="1"/>
    <xf numFmtId="166" fontId="2" fillId="2" borderId="7" xfId="0" applyNumberFormat="1" applyFont="1" applyFill="1" applyBorder="1"/>
    <xf numFmtId="166" fontId="11" fillId="0" borderId="34" xfId="0" applyNumberFormat="1" applyFont="1" applyBorder="1" applyAlignment="1">
      <alignment horizontal="right"/>
    </xf>
    <xf numFmtId="0" fontId="0" fillId="0" borderId="39" xfId="0" applyBorder="1"/>
    <xf numFmtId="166" fontId="11" fillId="0" borderId="131" xfId="0" applyNumberFormat="1" applyFont="1" applyBorder="1" applyAlignment="1">
      <alignment horizontal="right"/>
    </xf>
    <xf numFmtId="0" fontId="3" fillId="0" borderId="39" xfId="0" applyFont="1" applyBorder="1"/>
    <xf numFmtId="0" fontId="1" fillId="0" borderId="39" xfId="0" applyFont="1" applyBorder="1" applyAlignment="1">
      <alignment horizontal="center"/>
    </xf>
    <xf numFmtId="166" fontId="2" fillId="2" borderId="53" xfId="0" applyNumberFormat="1" applyFont="1" applyFill="1" applyBorder="1"/>
    <xf numFmtId="1" fontId="18" fillId="0" borderId="0" xfId="2" applyNumberFormat="1"/>
    <xf numFmtId="0" fontId="18" fillId="0" borderId="0" xfId="2" applyAlignment="1">
      <alignment horizontal="right"/>
    </xf>
    <xf numFmtId="166" fontId="22" fillId="0" borderId="6" xfId="1" applyNumberFormat="1" applyFont="1" applyBorder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8" fillId="0" borderId="125" xfId="1" applyFont="1" applyBorder="1" applyAlignment="1">
      <alignment horizontal="center"/>
    </xf>
    <xf numFmtId="164" fontId="2" fillId="3" borderId="55" xfId="0" applyNumberFormat="1" applyFont="1" applyFill="1" applyBorder="1" applyAlignment="1">
      <alignment horizontal="center"/>
    </xf>
    <xf numFmtId="0" fontId="11" fillId="0" borderId="0" xfId="0" applyFont="1"/>
    <xf numFmtId="0" fontId="22" fillId="0" borderId="132" xfId="1" applyFont="1" applyBorder="1" applyAlignment="1">
      <alignment horizontal="center"/>
    </xf>
    <xf numFmtId="0" fontId="52" fillId="0" borderId="0" xfId="0" applyFont="1" applyAlignment="1">
      <alignment horizontal="center"/>
    </xf>
    <xf numFmtId="2" fontId="22" fillId="0" borderId="103" xfId="1" applyNumberFormat="1" applyFont="1" applyBorder="1" applyAlignment="1" applyProtection="1">
      <alignment horizontal="center"/>
      <protection locked="0"/>
    </xf>
    <xf numFmtId="1" fontId="12" fillId="0" borderId="97" xfId="1" applyNumberFormat="1" applyFont="1" applyBorder="1" applyAlignment="1">
      <alignment horizontal="center"/>
    </xf>
    <xf numFmtId="0" fontId="12" fillId="6" borderId="15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1" fontId="52" fillId="5" borderId="12" xfId="0" applyNumberFormat="1" applyFont="1" applyFill="1" applyBorder="1" applyAlignment="1">
      <alignment horizontal="center"/>
    </xf>
    <xf numFmtId="1" fontId="52" fillId="5" borderId="23" xfId="0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88" xfId="0" applyFont="1" applyBorder="1"/>
    <xf numFmtId="0" fontId="13" fillId="0" borderId="88" xfId="0" applyFont="1" applyBorder="1" applyAlignment="1">
      <alignment horizontal="centerContinuous"/>
    </xf>
    <xf numFmtId="0" fontId="0" fillId="0" borderId="88" xfId="0" applyBorder="1"/>
    <xf numFmtId="0" fontId="14" fillId="0" borderId="38" xfId="0" applyFont="1" applyBorder="1"/>
    <xf numFmtId="0" fontId="13" fillId="0" borderId="38" xfId="0" applyFont="1" applyBorder="1" applyAlignment="1">
      <alignment horizontal="centerContinuous"/>
    </xf>
    <xf numFmtId="0" fontId="10" fillId="0" borderId="38" xfId="0" applyFont="1" applyBorder="1" applyAlignment="1">
      <alignment horizontal="center" vertical="center"/>
    </xf>
    <xf numFmtId="0" fontId="14" fillId="0" borderId="32" xfId="0" applyFont="1" applyBorder="1"/>
    <xf numFmtId="0" fontId="0" fillId="0" borderId="32" xfId="0" applyBorder="1"/>
    <xf numFmtId="0" fontId="0" fillId="0" borderId="137" xfId="0" applyBorder="1" applyAlignment="1">
      <alignment horizontal="center" vertical="center"/>
    </xf>
    <xf numFmtId="0" fontId="12" fillId="6" borderId="138" xfId="0" applyFont="1" applyFill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Continuous" vertical="center"/>
    </xf>
    <xf numFmtId="0" fontId="12" fillId="6" borderId="17" xfId="0" applyFont="1" applyFill="1" applyBorder="1" applyAlignment="1">
      <alignment horizontal="center" vertical="center"/>
    </xf>
    <xf numFmtId="0" fontId="25" fillId="6" borderId="139" xfId="1" applyFont="1" applyFill="1" applyBorder="1" applyAlignment="1">
      <alignment horizontal="center"/>
    </xf>
    <xf numFmtId="0" fontId="25" fillId="6" borderId="140" xfId="1" applyFont="1" applyFill="1" applyBorder="1" applyAlignment="1">
      <alignment horizontal="center"/>
    </xf>
    <xf numFmtId="0" fontId="0" fillId="0" borderId="141" xfId="0" applyBorder="1"/>
    <xf numFmtId="0" fontId="18" fillId="0" borderId="11" xfId="2" applyBorder="1"/>
    <xf numFmtId="0" fontId="9" fillId="0" borderId="12" xfId="2" applyFont="1" applyBorder="1" applyAlignment="1">
      <alignment horizontal="center"/>
    </xf>
    <xf numFmtId="1" fontId="10" fillId="5" borderId="12" xfId="0" applyNumberFormat="1" applyFont="1" applyFill="1" applyBorder="1" applyAlignment="1">
      <alignment horizontal="center"/>
    </xf>
    <xf numFmtId="1" fontId="25" fillId="0" borderId="142" xfId="1" applyNumberFormat="1" applyFont="1" applyBorder="1" applyAlignment="1">
      <alignment horizontal="center"/>
    </xf>
    <xf numFmtId="1" fontId="12" fillId="0" borderId="143" xfId="1" applyNumberFormat="1" applyFont="1" applyBorder="1" applyAlignment="1">
      <alignment horizontal="center"/>
    </xf>
    <xf numFmtId="0" fontId="22" fillId="0" borderId="145" xfId="1" applyFont="1" applyBorder="1" applyAlignment="1">
      <alignment horizontal="center"/>
    </xf>
    <xf numFmtId="0" fontId="22" fillId="0" borderId="35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0" borderId="74" xfId="1" applyFont="1" applyBorder="1" applyAlignment="1">
      <alignment horizontal="center"/>
    </xf>
    <xf numFmtId="0" fontId="22" fillId="0" borderId="78" xfId="1" applyFont="1" applyBorder="1" applyAlignment="1">
      <alignment horizontal="center"/>
    </xf>
    <xf numFmtId="0" fontId="25" fillId="6" borderId="148" xfId="1" applyFont="1" applyFill="1" applyBorder="1" applyAlignment="1">
      <alignment horizontal="center" vertical="center"/>
    </xf>
    <xf numFmtId="0" fontId="25" fillId="6" borderId="149" xfId="1" applyFont="1" applyFill="1" applyBorder="1" applyAlignment="1">
      <alignment horizontal="center" vertical="center"/>
    </xf>
    <xf numFmtId="0" fontId="22" fillId="0" borderId="91" xfId="1" applyFont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22" fillId="0" borderId="16" xfId="1" applyFont="1" applyBorder="1" applyAlignment="1">
      <alignment horizontal="center"/>
    </xf>
    <xf numFmtId="0" fontId="22" fillId="0" borderId="92" xfId="1" applyFont="1" applyBorder="1" applyAlignment="1">
      <alignment horizontal="center"/>
    </xf>
    <xf numFmtId="0" fontId="22" fillId="0" borderId="135" xfId="1" applyFont="1" applyBorder="1" applyAlignment="1">
      <alignment horizontal="center"/>
    </xf>
    <xf numFmtId="0" fontId="22" fillId="0" borderId="136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22" fillId="0" borderId="147" xfId="1" applyFont="1" applyBorder="1" applyAlignment="1">
      <alignment horizontal="center"/>
    </xf>
    <xf numFmtId="0" fontId="22" fillId="0" borderId="89" xfId="1" applyFont="1" applyBorder="1" applyAlignment="1">
      <alignment horizontal="center"/>
    </xf>
    <xf numFmtId="1" fontId="12" fillId="0" borderId="144" xfId="1" applyNumberFormat="1" applyFont="1" applyBorder="1" applyAlignment="1">
      <alignment horizontal="center"/>
    </xf>
    <xf numFmtId="2" fontId="22" fillId="0" borderId="59" xfId="1" applyNumberFormat="1" applyFont="1" applyBorder="1" applyAlignment="1" applyProtection="1">
      <alignment horizontal="center"/>
      <protection locked="0"/>
    </xf>
    <xf numFmtId="2" fontId="22" fillId="0" borderId="7" xfId="1" applyNumberFormat="1" applyFont="1" applyBorder="1" applyAlignment="1" applyProtection="1">
      <alignment horizontal="center"/>
      <protection locked="0"/>
    </xf>
    <xf numFmtId="2" fontId="22" fillId="0" borderId="56" xfId="1" applyNumberFormat="1" applyFont="1" applyBorder="1" applyAlignment="1" applyProtection="1">
      <alignment horizontal="center"/>
      <protection locked="0"/>
    </xf>
    <xf numFmtId="166" fontId="22" fillId="0" borderId="91" xfId="1" applyNumberFormat="1" applyFont="1" applyBorder="1" applyAlignment="1" applyProtection="1">
      <alignment horizontal="center"/>
      <protection locked="0"/>
    </xf>
    <xf numFmtId="166" fontId="22" fillId="0" borderId="156" xfId="1" applyNumberFormat="1" applyFont="1" applyBorder="1" applyAlignment="1" applyProtection="1">
      <alignment horizontal="center"/>
      <protection locked="0"/>
    </xf>
    <xf numFmtId="166" fontId="22" fillId="0" borderId="92" xfId="1" applyNumberFormat="1" applyFont="1" applyBorder="1" applyAlignment="1" applyProtection="1">
      <alignment horizontal="center"/>
      <protection locked="0"/>
    </xf>
    <xf numFmtId="166" fontId="25" fillId="0" borderId="152" xfId="1" applyNumberFormat="1" applyFont="1" applyBorder="1" applyAlignment="1" applyProtection="1">
      <alignment horizontal="center"/>
      <protection locked="0"/>
    </xf>
    <xf numFmtId="166" fontId="25" fillId="0" borderId="106" xfId="1" applyNumberFormat="1" applyFont="1" applyBorder="1" applyAlignment="1" applyProtection="1">
      <alignment horizontal="center"/>
      <protection locked="0"/>
    </xf>
    <xf numFmtId="166" fontId="25" fillId="0" borderId="157" xfId="1" applyNumberFormat="1" applyFont="1" applyBorder="1" applyAlignment="1" applyProtection="1">
      <alignment horizontal="center"/>
      <protection locked="0"/>
    </xf>
    <xf numFmtId="166" fontId="25" fillId="0" borderId="153" xfId="1" applyNumberFormat="1" applyFont="1" applyBorder="1" applyAlignment="1" applyProtection="1">
      <alignment horizontal="center"/>
      <protection locked="0"/>
    </xf>
    <xf numFmtId="166" fontId="22" fillId="0" borderId="158" xfId="1" applyNumberFormat="1" applyFont="1" applyBorder="1" applyAlignment="1" applyProtection="1">
      <alignment horizontal="center"/>
      <protection locked="0"/>
    </xf>
    <xf numFmtId="166" fontId="22" fillId="0" borderId="134" xfId="1" applyNumberFormat="1" applyFont="1" applyBorder="1" applyAlignment="1" applyProtection="1">
      <alignment horizontal="center"/>
      <protection locked="0"/>
    </xf>
    <xf numFmtId="166" fontId="22" fillId="0" borderId="152" xfId="1" applyNumberFormat="1" applyFont="1" applyBorder="1" applyAlignment="1" applyProtection="1">
      <alignment horizontal="center"/>
      <protection locked="0"/>
    </xf>
    <xf numFmtId="166" fontId="22" fillId="0" borderId="157" xfId="1" applyNumberFormat="1" applyFont="1" applyBorder="1" applyAlignment="1" applyProtection="1">
      <alignment horizontal="center"/>
      <protection locked="0"/>
    </xf>
    <xf numFmtId="166" fontId="22" fillId="0" borderId="146" xfId="1" applyNumberFormat="1" applyFont="1" applyBorder="1" applyAlignment="1" applyProtection="1">
      <alignment horizontal="center"/>
      <protection locked="0"/>
    </xf>
    <xf numFmtId="166" fontId="22" fillId="0" borderId="153" xfId="1" applyNumberFormat="1" applyFont="1" applyBorder="1" applyAlignment="1" applyProtection="1">
      <alignment horizontal="center"/>
      <protection locked="0"/>
    </xf>
    <xf numFmtId="166" fontId="22" fillId="0" borderId="159" xfId="1" applyNumberFormat="1" applyFont="1" applyBorder="1" applyAlignment="1" applyProtection="1">
      <alignment horizontal="center"/>
      <protection locked="0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2" fillId="0" borderId="9" xfId="1" applyNumberFormat="1" applyFont="1" applyBorder="1" applyAlignment="1" applyProtection="1">
      <alignment horizontal="center"/>
      <protection locked="0"/>
    </xf>
    <xf numFmtId="166" fontId="22" fillId="0" borderId="160" xfId="1" applyNumberFormat="1" applyFont="1" applyBorder="1" applyAlignment="1" applyProtection="1">
      <alignment horizontal="center"/>
      <protection locked="0"/>
    </xf>
    <xf numFmtId="166" fontId="25" fillId="0" borderId="60" xfId="1" applyNumberFormat="1" applyFont="1" applyBorder="1" applyAlignment="1" applyProtection="1">
      <alignment horizontal="center"/>
      <protection locked="0"/>
    </xf>
    <xf numFmtId="166" fontId="25" fillId="0" borderId="9" xfId="1" applyNumberFormat="1" applyFont="1" applyBorder="1" applyAlignment="1" applyProtection="1">
      <alignment horizontal="center"/>
      <protection locked="0"/>
    </xf>
    <xf numFmtId="166" fontId="25" fillId="0" borderId="160" xfId="1" applyNumberFormat="1" applyFont="1" applyBorder="1" applyAlignment="1" applyProtection="1">
      <alignment horizontal="center"/>
      <protection locked="0"/>
    </xf>
    <xf numFmtId="166" fontId="25" fillId="0" borderId="33" xfId="1" applyNumberFormat="1" applyFont="1" applyBorder="1" applyAlignment="1" applyProtection="1">
      <alignment horizontal="center"/>
      <protection locked="0"/>
    </xf>
    <xf numFmtId="166" fontId="22" fillId="0" borderId="27" xfId="1" applyNumberFormat="1" applyFont="1" applyBorder="1" applyAlignment="1" applyProtection="1">
      <alignment horizontal="center"/>
      <protection locked="0"/>
    </xf>
    <xf numFmtId="166" fontId="22" fillId="0" borderId="46" xfId="1" applyNumberFormat="1" applyFont="1" applyBorder="1" applyAlignment="1" applyProtection="1">
      <alignment horizontal="center"/>
      <protection locked="0"/>
    </xf>
    <xf numFmtId="166" fontId="22" fillId="0" borderId="155" xfId="1" applyNumberFormat="1" applyFont="1" applyBorder="1" applyAlignment="1" applyProtection="1">
      <alignment horizontal="center"/>
      <protection locked="0"/>
    </xf>
    <xf numFmtId="166" fontId="22" fillId="0" borderId="33" xfId="1" applyNumberFormat="1" applyFont="1" applyBorder="1" applyAlignment="1" applyProtection="1">
      <alignment horizontal="center"/>
      <protection locked="0"/>
    </xf>
    <xf numFmtId="0" fontId="22" fillId="0" borderId="9" xfId="1" applyFont="1" applyBorder="1" applyAlignment="1">
      <alignment horizontal="center"/>
    </xf>
    <xf numFmtId="0" fontId="22" fillId="0" borderId="162" xfId="1" applyFont="1" applyBorder="1" applyAlignment="1">
      <alignment horizontal="center"/>
    </xf>
    <xf numFmtId="166" fontId="22" fillId="0" borderId="108" xfId="1" applyNumberFormat="1" applyFont="1" applyBorder="1" applyAlignment="1" applyProtection="1">
      <alignment horizontal="center"/>
      <protection locked="0"/>
    </xf>
    <xf numFmtId="0" fontId="22" fillId="0" borderId="164" xfId="1" applyFont="1" applyBorder="1" applyAlignment="1">
      <alignment horizontal="center"/>
    </xf>
    <xf numFmtId="0" fontId="22" fillId="0" borderId="165" xfId="1" applyFont="1" applyBorder="1" applyAlignment="1">
      <alignment horizontal="center"/>
    </xf>
    <xf numFmtId="166" fontId="25" fillId="0" borderId="159" xfId="1" applyNumberFormat="1" applyFont="1" applyBorder="1" applyAlignment="1" applyProtection="1">
      <alignment horizontal="center"/>
      <protection locked="0"/>
    </xf>
    <xf numFmtId="0" fontId="22" fillId="0" borderId="166" xfId="1" applyFont="1" applyBorder="1" applyAlignment="1">
      <alignment horizontal="center"/>
    </xf>
    <xf numFmtId="0" fontId="25" fillId="6" borderId="74" xfId="1" applyFont="1" applyFill="1" applyBorder="1"/>
    <xf numFmtId="0" fontId="25" fillId="6" borderId="167" xfId="1" applyFont="1" applyFill="1" applyBorder="1" applyAlignment="1">
      <alignment horizontal="center" vertical="center"/>
    </xf>
    <xf numFmtId="0" fontId="25" fillId="6" borderId="169" xfId="1" applyFont="1" applyFill="1" applyBorder="1" applyAlignment="1">
      <alignment horizontal="center" vertical="center"/>
    </xf>
    <xf numFmtId="0" fontId="25" fillId="6" borderId="168" xfId="1" applyFont="1" applyFill="1" applyBorder="1" applyAlignment="1">
      <alignment horizontal="center" vertical="center"/>
    </xf>
    <xf numFmtId="0" fontId="12" fillId="6" borderId="170" xfId="1" applyFont="1" applyFill="1" applyBorder="1"/>
    <xf numFmtId="2" fontId="26" fillId="6" borderId="168" xfId="1" applyNumberFormat="1" applyFont="1" applyFill="1" applyBorder="1" applyAlignment="1">
      <alignment horizontal="center"/>
    </xf>
    <xf numFmtId="0" fontId="26" fillId="6" borderId="168" xfId="1" applyFont="1" applyFill="1" applyBorder="1" applyAlignment="1">
      <alignment horizontal="center"/>
    </xf>
    <xf numFmtId="0" fontId="25" fillId="6" borderId="155" xfId="1" applyFont="1" applyFill="1" applyBorder="1" applyAlignment="1">
      <alignment horizontal="center" vertical="center"/>
    </xf>
    <xf numFmtId="0" fontId="25" fillId="6" borderId="57" xfId="1" applyFont="1" applyFill="1" applyBorder="1" applyAlignment="1">
      <alignment horizontal="center" vertical="center"/>
    </xf>
    <xf numFmtId="2" fontId="58" fillId="6" borderId="69" xfId="1" applyNumberFormat="1" applyFont="1" applyFill="1" applyBorder="1" applyAlignment="1">
      <alignment horizontal="center"/>
    </xf>
    <xf numFmtId="0" fontId="58" fillId="6" borderId="69" xfId="1" applyFont="1" applyFill="1" applyBorder="1" applyAlignment="1">
      <alignment horizontal="center"/>
    </xf>
    <xf numFmtId="1" fontId="58" fillId="6" borderId="69" xfId="1" applyNumberFormat="1" applyFont="1" applyFill="1" applyBorder="1" applyAlignment="1">
      <alignment horizontal="center"/>
    </xf>
    <xf numFmtId="0" fontId="47" fillId="36" borderId="90" xfId="1" applyFont="1" applyFill="1" applyBorder="1" applyAlignment="1">
      <alignment horizontal="center"/>
    </xf>
    <xf numFmtId="0" fontId="47" fillId="36" borderId="30" xfId="1" applyFont="1" applyFill="1" applyBorder="1" applyAlignment="1">
      <alignment horizontal="center"/>
    </xf>
    <xf numFmtId="0" fontId="47" fillId="36" borderId="55" xfId="1" applyFont="1" applyFill="1" applyBorder="1" applyAlignment="1">
      <alignment horizontal="center"/>
    </xf>
    <xf numFmtId="0" fontId="47" fillId="36" borderId="123" xfId="1" applyFont="1" applyFill="1" applyBorder="1" applyAlignment="1">
      <alignment horizontal="center"/>
    </xf>
    <xf numFmtId="0" fontId="47" fillId="36" borderId="122" xfId="1" applyFont="1" applyFill="1" applyBorder="1" applyAlignment="1">
      <alignment horizontal="center"/>
    </xf>
    <xf numFmtId="0" fontId="47" fillId="36" borderId="65" xfId="1" applyFont="1" applyFill="1" applyBorder="1" applyAlignment="1">
      <alignment horizontal="center"/>
    </xf>
    <xf numFmtId="0" fontId="47" fillId="36" borderId="8" xfId="1" applyFont="1" applyFill="1" applyBorder="1" applyAlignment="1">
      <alignment horizontal="center"/>
    </xf>
    <xf numFmtId="1" fontId="47" fillId="36" borderId="65" xfId="1" applyNumberFormat="1" applyFont="1" applyFill="1" applyBorder="1" applyAlignment="1">
      <alignment horizontal="center"/>
    </xf>
    <xf numFmtId="1" fontId="47" fillId="36" borderId="8" xfId="1" applyNumberFormat="1" applyFont="1" applyFill="1" applyBorder="1" applyAlignment="1">
      <alignment horizontal="center"/>
    </xf>
    <xf numFmtId="1" fontId="47" fillId="36" borderId="123" xfId="1" applyNumberFormat="1" applyFont="1" applyFill="1" applyBorder="1" applyAlignment="1">
      <alignment horizontal="center"/>
    </xf>
    <xf numFmtId="1" fontId="47" fillId="36" borderId="30" xfId="1" applyNumberFormat="1" applyFont="1" applyFill="1" applyBorder="1" applyAlignment="1">
      <alignment horizontal="center"/>
    </xf>
    <xf numFmtId="1" fontId="47" fillId="36" borderId="122" xfId="1" applyNumberFormat="1" applyFont="1" applyFill="1" applyBorder="1" applyAlignment="1">
      <alignment horizontal="center"/>
    </xf>
    <xf numFmtId="1" fontId="47" fillId="36" borderId="90" xfId="1" applyNumberFormat="1" applyFont="1" applyFill="1" applyBorder="1" applyAlignment="1">
      <alignment horizontal="center"/>
    </xf>
    <xf numFmtId="1" fontId="47" fillId="36" borderId="55" xfId="1" applyNumberFormat="1" applyFont="1" applyFill="1" applyBorder="1" applyAlignment="1">
      <alignment horizontal="center"/>
    </xf>
    <xf numFmtId="1" fontId="47" fillId="36" borderId="90" xfId="1" applyNumberFormat="1" applyFont="1" applyFill="1" applyBorder="1" applyAlignment="1" applyProtection="1">
      <alignment horizontal="center"/>
      <protection locked="0"/>
    </xf>
    <xf numFmtId="1" fontId="47" fillId="36" borderId="8" xfId="1" applyNumberFormat="1" applyFont="1" applyFill="1" applyBorder="1" applyAlignment="1" applyProtection="1">
      <alignment horizontal="center"/>
      <protection locked="0"/>
    </xf>
    <xf numFmtId="1" fontId="47" fillId="36" borderId="123" xfId="1" applyNumberFormat="1" applyFont="1" applyFill="1" applyBorder="1" applyAlignment="1" applyProtection="1">
      <alignment horizontal="center"/>
      <protection locked="0"/>
    </xf>
    <xf numFmtId="1" fontId="47" fillId="36" borderId="122" xfId="1" applyNumberFormat="1" applyFont="1" applyFill="1" applyBorder="1" applyAlignment="1" applyProtection="1">
      <alignment horizontal="center"/>
      <protection locked="0"/>
    </xf>
    <xf numFmtId="1" fontId="47" fillId="36" borderId="65" xfId="1" applyNumberFormat="1" applyFont="1" applyFill="1" applyBorder="1" applyAlignment="1" applyProtection="1">
      <alignment horizontal="center"/>
      <protection locked="0"/>
    </xf>
    <xf numFmtId="1" fontId="47" fillId="36" borderId="161" xfId="1" applyNumberFormat="1" applyFont="1" applyFill="1" applyBorder="1" applyAlignment="1" applyProtection="1">
      <alignment horizontal="center"/>
      <protection locked="0"/>
    </xf>
    <xf numFmtId="1" fontId="47" fillId="36" borderId="30" xfId="1" applyNumberFormat="1" applyFont="1" applyFill="1" applyBorder="1" applyAlignment="1" applyProtection="1">
      <alignment horizontal="center"/>
      <protection locked="0"/>
    </xf>
    <xf numFmtId="0" fontId="25" fillId="6" borderId="69" xfId="1" applyFont="1" applyFill="1" applyBorder="1" applyAlignment="1">
      <alignment horizontal="center"/>
    </xf>
    <xf numFmtId="166" fontId="25" fillId="37" borderId="59" xfId="1" applyNumberFormat="1" applyFont="1" applyFill="1" applyBorder="1" applyAlignment="1" applyProtection="1">
      <alignment horizontal="center"/>
      <protection locked="0"/>
    </xf>
    <xf numFmtId="1" fontId="25" fillId="37" borderId="105" xfId="1" applyNumberFormat="1" applyFont="1" applyFill="1" applyBorder="1" applyAlignment="1">
      <alignment horizontal="center"/>
    </xf>
    <xf numFmtId="0" fontId="22" fillId="37" borderId="172" xfId="1" applyFont="1" applyFill="1" applyBorder="1" applyAlignment="1">
      <alignment horizontal="center"/>
    </xf>
    <xf numFmtId="0" fontId="22" fillId="37" borderId="67" xfId="1" applyFont="1" applyFill="1" applyBorder="1" applyAlignment="1">
      <alignment horizontal="center"/>
    </xf>
    <xf numFmtId="1" fontId="22" fillId="37" borderId="172" xfId="1" applyNumberFormat="1" applyFont="1" applyFill="1" applyBorder="1" applyAlignment="1">
      <alignment horizontal="center"/>
    </xf>
    <xf numFmtId="1" fontId="22" fillId="37" borderId="74" xfId="1" applyNumberFormat="1" applyFont="1" applyFill="1" applyBorder="1" applyAlignment="1">
      <alignment horizontal="center"/>
    </xf>
    <xf numFmtId="0" fontId="22" fillId="37" borderId="171" xfId="1" applyFont="1" applyFill="1" applyBorder="1" applyAlignment="1">
      <alignment horizontal="center"/>
    </xf>
    <xf numFmtId="0" fontId="22" fillId="37" borderId="150" xfId="1" applyFont="1" applyFill="1" applyBorder="1" applyAlignment="1">
      <alignment horizontal="center"/>
    </xf>
    <xf numFmtId="166" fontId="25" fillId="37" borderId="150" xfId="1" applyNumberFormat="1" applyFont="1" applyFill="1" applyBorder="1" applyAlignment="1" applyProtection="1">
      <alignment horizontal="center"/>
      <protection locked="0"/>
    </xf>
    <xf numFmtId="1" fontId="25" fillId="37" borderId="174" xfId="1" applyNumberFormat="1" applyFont="1" applyFill="1" applyBorder="1" applyAlignment="1">
      <alignment horizontal="center"/>
    </xf>
    <xf numFmtId="1" fontId="22" fillId="37" borderId="171" xfId="1" applyNumberFormat="1" applyFont="1" applyFill="1" applyBorder="1" applyAlignment="1">
      <alignment horizontal="center"/>
    </xf>
    <xf numFmtId="1" fontId="22" fillId="37" borderId="143" xfId="1" applyNumberFormat="1" applyFont="1" applyFill="1" applyBorder="1" applyAlignment="1">
      <alignment horizontal="center"/>
    </xf>
    <xf numFmtId="1" fontId="25" fillId="37" borderId="175" xfId="1" applyNumberFormat="1" applyFont="1" applyFill="1" applyBorder="1" applyAlignment="1">
      <alignment horizontal="center"/>
    </xf>
    <xf numFmtId="166" fontId="22" fillId="37" borderId="152" xfId="1" applyNumberFormat="1" applyFont="1" applyFill="1" applyBorder="1" applyAlignment="1" applyProtection="1">
      <alignment horizontal="center"/>
      <protection locked="0"/>
    </xf>
    <xf numFmtId="166" fontId="22" fillId="37" borderId="151" xfId="1" applyNumberFormat="1" applyFont="1" applyFill="1" applyBorder="1" applyAlignment="1" applyProtection="1">
      <alignment horizontal="center"/>
      <protection locked="0"/>
    </xf>
    <xf numFmtId="1" fontId="25" fillId="37" borderId="105" xfId="1" applyNumberFormat="1" applyFont="1" applyFill="1" applyBorder="1" applyAlignment="1" applyProtection="1">
      <alignment horizontal="center"/>
      <protection locked="0"/>
    </xf>
    <xf numFmtId="1" fontId="25" fillId="37" borderId="174" xfId="1" applyNumberFormat="1" applyFont="1" applyFill="1" applyBorder="1" applyAlignment="1" applyProtection="1">
      <alignment horizontal="center"/>
      <protection locked="0"/>
    </xf>
    <xf numFmtId="166" fontId="25" fillId="37" borderId="173" xfId="1" applyNumberFormat="1" applyFont="1" applyFill="1" applyBorder="1" applyAlignment="1" applyProtection="1">
      <alignment horizontal="center"/>
      <protection locked="0"/>
    </xf>
    <xf numFmtId="166" fontId="25" fillId="37" borderId="171" xfId="1" applyNumberFormat="1" applyFont="1" applyFill="1" applyBorder="1" applyAlignment="1" applyProtection="1">
      <alignment horizontal="center"/>
      <protection locked="0"/>
    </xf>
    <xf numFmtId="2" fontId="22" fillId="0" borderId="60" xfId="1" applyNumberFormat="1" applyFont="1" applyBorder="1" applyAlignment="1">
      <alignment horizontal="center"/>
    </xf>
    <xf numFmtId="2" fontId="22" fillId="0" borderId="9" xfId="1" applyNumberFormat="1" applyFont="1" applyBorder="1" applyAlignment="1">
      <alignment horizontal="center"/>
    </xf>
    <xf numFmtId="2" fontId="22" fillId="0" borderId="21" xfId="1" applyNumberFormat="1" applyFont="1" applyBorder="1" applyAlignment="1">
      <alignment horizontal="center"/>
    </xf>
    <xf numFmtId="2" fontId="22" fillId="0" borderId="54" xfId="1" applyNumberFormat="1" applyFont="1" applyBorder="1" applyAlignment="1">
      <alignment horizontal="center"/>
    </xf>
    <xf numFmtId="2" fontId="25" fillId="0" borderId="21" xfId="0" applyNumberFormat="1" applyFont="1" applyBorder="1" applyAlignment="1">
      <alignment horizontal="center" vertical="center" wrapText="1"/>
    </xf>
    <xf numFmtId="2" fontId="25" fillId="0" borderId="33" xfId="0" applyNumberFormat="1" applyFont="1" applyBorder="1" applyAlignment="1">
      <alignment horizontal="center" vertical="center" wrapText="1"/>
    </xf>
    <xf numFmtId="2" fontId="22" fillId="0" borderId="155" xfId="1" applyNumberFormat="1" applyFont="1" applyBorder="1" applyAlignment="1">
      <alignment horizontal="center" vertical="center"/>
    </xf>
    <xf numFmtId="2" fontId="22" fillId="0" borderId="9" xfId="1" applyNumberFormat="1" applyFont="1" applyBorder="1" applyAlignment="1">
      <alignment horizontal="center" vertical="center"/>
    </xf>
    <xf numFmtId="2" fontId="22" fillId="0" borderId="57" xfId="1" applyNumberFormat="1" applyFont="1" applyBorder="1" applyAlignment="1">
      <alignment horizontal="center" vertical="center"/>
    </xf>
    <xf numFmtId="2" fontId="22" fillId="0" borderId="33" xfId="1" applyNumberFormat="1" applyFont="1" applyBorder="1" applyAlignment="1">
      <alignment horizontal="center" vertical="center"/>
    </xf>
    <xf numFmtId="2" fontId="25" fillId="0" borderId="60" xfId="2" applyNumberFormat="1" applyFont="1" applyBorder="1" applyAlignment="1">
      <alignment horizontal="center"/>
    </xf>
    <xf numFmtId="2" fontId="25" fillId="0" borderId="9" xfId="2" applyNumberFormat="1" applyFont="1" applyBorder="1" applyAlignment="1">
      <alignment horizontal="center"/>
    </xf>
    <xf numFmtId="2" fontId="25" fillId="0" borderId="54" xfId="2" applyNumberFormat="1" applyFont="1" applyBorder="1" applyAlignment="1">
      <alignment horizontal="center"/>
    </xf>
    <xf numFmtId="2" fontId="22" fillId="0" borderId="46" xfId="1" applyNumberFormat="1" applyFont="1" applyBorder="1" applyAlignment="1">
      <alignment horizontal="center"/>
    </xf>
    <xf numFmtId="2" fontId="25" fillId="0" borderId="21" xfId="2" applyNumberFormat="1" applyFont="1" applyBorder="1" applyAlignment="1">
      <alignment horizontal="center"/>
    </xf>
    <xf numFmtId="2" fontId="25" fillId="0" borderId="34" xfId="2" applyNumberFormat="1" applyFont="1" applyBorder="1" applyAlignment="1">
      <alignment horizontal="center"/>
    </xf>
    <xf numFmtId="2" fontId="25" fillId="0" borderId="27" xfId="2" applyNumberFormat="1" applyFont="1" applyBorder="1" applyAlignment="1">
      <alignment horizontal="center"/>
    </xf>
    <xf numFmtId="2" fontId="25" fillId="0" borderId="33" xfId="2" applyNumberFormat="1" applyFont="1" applyBorder="1" applyAlignment="1">
      <alignment horizontal="center"/>
    </xf>
    <xf numFmtId="2" fontId="22" fillId="0" borderId="67" xfId="1" applyNumberFormat="1" applyFont="1" applyBorder="1" applyAlignment="1" applyProtection="1">
      <alignment horizontal="center"/>
      <protection locked="0"/>
    </xf>
    <xf numFmtId="2" fontId="22" fillId="0" borderId="33" xfId="1" applyNumberFormat="1" applyFont="1" applyBorder="1" applyAlignment="1">
      <alignment horizontal="center"/>
    </xf>
    <xf numFmtId="2" fontId="22" fillId="0" borderId="34" xfId="1" applyNumberFormat="1" applyFont="1" applyBorder="1" applyAlignment="1">
      <alignment horizontal="center"/>
    </xf>
    <xf numFmtId="2" fontId="22" fillId="0" borderId="27" xfId="1" applyNumberFormat="1" applyFont="1" applyBorder="1" applyAlignment="1">
      <alignment horizontal="center"/>
    </xf>
    <xf numFmtId="2" fontId="22" fillId="0" borderId="27" xfId="1" applyNumberFormat="1" applyFont="1" applyBorder="1" applyAlignment="1">
      <alignment horizontal="center" vertical="center"/>
    </xf>
    <xf numFmtId="2" fontId="22" fillId="0" borderId="54" xfId="1" applyNumberFormat="1" applyFont="1" applyBorder="1" applyAlignment="1">
      <alignment horizontal="center" vertical="center"/>
    </xf>
    <xf numFmtId="2" fontId="22" fillId="0" borderId="34" xfId="1" applyNumberFormat="1" applyFont="1" applyBorder="1" applyAlignment="1">
      <alignment horizontal="center" vertical="center"/>
    </xf>
    <xf numFmtId="0" fontId="22" fillId="38" borderId="98" xfId="1" applyFont="1" applyFill="1" applyBorder="1" applyAlignment="1">
      <alignment horizontal="center"/>
    </xf>
    <xf numFmtId="0" fontId="22" fillId="38" borderId="130" xfId="1" applyFont="1" applyFill="1" applyBorder="1" applyAlignment="1">
      <alignment horizontal="center"/>
    </xf>
    <xf numFmtId="1" fontId="22" fillId="38" borderId="95" xfId="1" applyNumberFormat="1" applyFont="1" applyFill="1" applyBorder="1" applyAlignment="1">
      <alignment horizontal="center"/>
    </xf>
    <xf numFmtId="1" fontId="22" fillId="38" borderId="94" xfId="1" applyNumberFormat="1" applyFont="1" applyFill="1" applyBorder="1" applyAlignment="1">
      <alignment horizontal="center"/>
    </xf>
    <xf numFmtId="0" fontId="22" fillId="38" borderId="95" xfId="1" applyFont="1" applyFill="1" applyBorder="1" applyAlignment="1">
      <alignment horizontal="center"/>
    </xf>
    <xf numFmtId="0" fontId="22" fillId="38" borderId="94" xfId="1" applyFont="1" applyFill="1" applyBorder="1" applyAlignment="1">
      <alignment horizontal="center"/>
    </xf>
    <xf numFmtId="0" fontId="22" fillId="38" borderId="95" xfId="1" applyFont="1" applyFill="1" applyBorder="1" applyAlignment="1" applyProtection="1">
      <alignment horizontal="center"/>
      <protection locked="0"/>
    </xf>
    <xf numFmtId="0" fontId="22" fillId="38" borderId="94" xfId="1" applyFont="1" applyFill="1" applyBorder="1" applyAlignment="1" applyProtection="1">
      <alignment horizontal="center"/>
      <protection locked="0"/>
    </xf>
    <xf numFmtId="2" fontId="22" fillId="0" borderId="129" xfId="1" applyNumberFormat="1" applyFont="1" applyBorder="1" applyAlignment="1">
      <alignment horizontal="center"/>
    </xf>
    <xf numFmtId="2" fontId="22" fillId="0" borderId="176" xfId="1" applyNumberFormat="1" applyFont="1" applyBorder="1" applyAlignment="1" applyProtection="1">
      <alignment horizontal="center"/>
      <protection locked="0"/>
    </xf>
    <xf numFmtId="166" fontId="11" fillId="0" borderId="10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0" fontId="22" fillId="0" borderId="177" xfId="1" applyFont="1" applyBorder="1" applyAlignment="1">
      <alignment horizontal="center"/>
    </xf>
    <xf numFmtId="2" fontId="26" fillId="30" borderId="178" xfId="1" applyNumberFormat="1" applyFont="1" applyFill="1" applyBorder="1" applyAlignment="1">
      <alignment horizontal="center"/>
    </xf>
    <xf numFmtId="0" fontId="26" fillId="30" borderId="178" xfId="1" applyFont="1" applyFill="1" applyBorder="1" applyAlignment="1">
      <alignment horizontal="center"/>
    </xf>
    <xf numFmtId="1" fontId="26" fillId="30" borderId="178" xfId="1" applyNumberFormat="1" applyFont="1" applyFill="1" applyBorder="1" applyAlignment="1">
      <alignment horizontal="center"/>
    </xf>
    <xf numFmtId="0" fontId="22" fillId="0" borderId="60" xfId="1" applyFont="1" applyBorder="1" applyAlignment="1">
      <alignment horizontal="center"/>
    </xf>
    <xf numFmtId="0" fontId="22" fillId="0" borderId="54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22" fillId="0" borderId="33" xfId="1" applyFont="1" applyBorder="1" applyAlignment="1">
      <alignment horizontal="center"/>
    </xf>
    <xf numFmtId="0" fontId="22" fillId="0" borderId="46" xfId="1" applyFont="1" applyBorder="1" applyAlignment="1">
      <alignment horizontal="center"/>
    </xf>
    <xf numFmtId="166" fontId="22" fillId="0" borderId="54" xfId="1" applyNumberFormat="1" applyFont="1" applyBorder="1" applyAlignment="1" applyProtection="1">
      <alignment horizontal="center"/>
      <protection locked="0"/>
    </xf>
    <xf numFmtId="166" fontId="25" fillId="0" borderId="27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166" fontId="25" fillId="0" borderId="54" xfId="0" applyNumberFormat="1" applyFont="1" applyBorder="1" applyAlignment="1">
      <alignment horizontal="center"/>
    </xf>
    <xf numFmtId="166" fontId="22" fillId="0" borderId="57" xfId="1" applyNumberFormat="1" applyFont="1" applyBorder="1" applyAlignment="1" applyProtection="1">
      <alignment horizontal="center"/>
      <protection locked="0"/>
    </xf>
    <xf numFmtId="166" fontId="25" fillId="0" borderId="60" xfId="0" applyNumberFormat="1" applyFont="1" applyBorder="1" applyAlignment="1">
      <alignment horizontal="center"/>
    </xf>
    <xf numFmtId="166" fontId="25" fillId="0" borderId="66" xfId="0" applyNumberFormat="1" applyFont="1" applyBorder="1" applyAlignment="1">
      <alignment horizontal="center"/>
    </xf>
    <xf numFmtId="166" fontId="25" fillId="0" borderId="27" xfId="1" applyNumberFormat="1" applyFont="1" applyBorder="1" applyAlignment="1" applyProtection="1">
      <alignment horizontal="center"/>
      <protection locked="0"/>
    </xf>
    <xf numFmtId="166" fontId="25" fillId="0" borderId="46" xfId="1" applyNumberFormat="1" applyFont="1" applyBorder="1" applyAlignment="1" applyProtection="1">
      <alignment horizontal="center"/>
      <protection locked="0"/>
    </xf>
    <xf numFmtId="166" fontId="22" fillId="0" borderId="21" xfId="1" applyNumberFormat="1" applyFont="1" applyBorder="1" applyAlignment="1" applyProtection="1">
      <alignment horizontal="center"/>
      <protection locked="0"/>
    </xf>
    <xf numFmtId="166" fontId="25" fillId="0" borderId="60" xfId="2" applyNumberFormat="1" applyFont="1" applyBorder="1" applyAlignment="1">
      <alignment horizontal="center"/>
    </xf>
    <xf numFmtId="166" fontId="25" fillId="0" borderId="9" xfId="2" applyNumberFormat="1" applyFont="1" applyBorder="1" applyAlignment="1">
      <alignment horizontal="center"/>
    </xf>
    <xf numFmtId="166" fontId="25" fillId="0" borderId="160" xfId="2" applyNumberFormat="1" applyFont="1" applyBorder="1" applyAlignment="1">
      <alignment horizontal="center"/>
    </xf>
    <xf numFmtId="166" fontId="25" fillId="0" borderId="27" xfId="2" applyNumberFormat="1" applyFont="1" applyBorder="1" applyAlignment="1">
      <alignment horizontal="center"/>
    </xf>
    <xf numFmtId="166" fontId="25" fillId="0" borderId="54" xfId="2" applyNumberFormat="1" applyFont="1" applyBorder="1" applyAlignment="1">
      <alignment horizontal="center" vertical="center"/>
    </xf>
    <xf numFmtId="166" fontId="25" fillId="0" borderId="27" xfId="2" applyNumberFormat="1" applyFont="1" applyBorder="1" applyAlignment="1">
      <alignment horizontal="center" vertical="center"/>
    </xf>
    <xf numFmtId="166" fontId="25" fillId="0" borderId="9" xfId="2" applyNumberFormat="1" applyFont="1" applyBorder="1" applyAlignment="1">
      <alignment horizontal="center" vertical="center"/>
    </xf>
    <xf numFmtId="166" fontId="25" fillId="0" borderId="46" xfId="2" applyNumberFormat="1" applyFont="1" applyBorder="1" applyAlignment="1">
      <alignment horizontal="center" vertical="center"/>
    </xf>
    <xf numFmtId="166" fontId="25" fillId="0" borderId="21" xfId="2" applyNumberFormat="1" applyFont="1" applyBorder="1" applyAlignment="1">
      <alignment horizontal="center" vertical="center"/>
    </xf>
    <xf numFmtId="166" fontId="25" fillId="0" borderId="57" xfId="2" applyNumberFormat="1" applyFont="1" applyBorder="1" applyAlignment="1">
      <alignment horizontal="center" vertical="center"/>
    </xf>
    <xf numFmtId="166" fontId="22" fillId="0" borderId="60" xfId="1" applyNumberFormat="1" applyFont="1" applyBorder="1" applyAlignment="1" applyProtection="1">
      <alignment horizontal="center" vertical="center"/>
      <protection locked="0"/>
    </xf>
    <xf numFmtId="166" fontId="22" fillId="0" borderId="9" xfId="1" applyNumberFormat="1" applyFont="1" applyBorder="1" applyAlignment="1" applyProtection="1">
      <alignment horizontal="center" vertical="center"/>
      <protection locked="0"/>
    </xf>
    <xf numFmtId="166" fontId="22" fillId="0" borderId="160" xfId="1" applyNumberFormat="1" applyFont="1" applyBorder="1" applyAlignment="1" applyProtection="1">
      <alignment horizontal="center" vertical="center"/>
      <protection locked="0"/>
    </xf>
    <xf numFmtId="166" fontId="22" fillId="0" borderId="46" xfId="1" applyNumberFormat="1" applyFont="1" applyBorder="1" applyAlignment="1" applyProtection="1">
      <alignment horizontal="center" vertical="center"/>
      <protection locked="0"/>
    </xf>
    <xf numFmtId="166" fontId="22" fillId="0" borderId="27" xfId="1" applyNumberFormat="1" applyFont="1" applyBorder="1" applyAlignment="1" applyProtection="1">
      <alignment horizontal="center" vertical="center"/>
      <protection locked="0"/>
    </xf>
    <xf numFmtId="166" fontId="22" fillId="0" borderId="21" xfId="1" applyNumberFormat="1" applyFont="1" applyBorder="1" applyAlignment="1" applyProtection="1">
      <alignment horizontal="center" vertical="center"/>
      <protection locked="0"/>
    </xf>
    <xf numFmtId="0" fontId="22" fillId="39" borderId="116" xfId="1" applyFont="1" applyFill="1" applyBorder="1" applyAlignment="1">
      <alignment horizontal="center"/>
    </xf>
    <xf numFmtId="0" fontId="22" fillId="39" borderId="163" xfId="1" applyFont="1" applyFill="1" applyBorder="1" applyAlignment="1">
      <alignment horizontal="center"/>
    </xf>
    <xf numFmtId="0" fontId="22" fillId="39" borderId="161" xfId="1" applyFont="1" applyFill="1" applyBorder="1" applyAlignment="1">
      <alignment horizontal="center"/>
    </xf>
    <xf numFmtId="0" fontId="22" fillId="39" borderId="180" xfId="1" applyFont="1" applyFill="1" applyBorder="1" applyAlignment="1">
      <alignment horizontal="center"/>
    </xf>
    <xf numFmtId="0" fontId="25" fillId="39" borderId="116" xfId="1" applyFont="1" applyFill="1" applyBorder="1" applyAlignment="1">
      <alignment horizontal="center"/>
    </xf>
    <xf numFmtId="1" fontId="25" fillId="39" borderId="116" xfId="1" applyNumberFormat="1" applyFont="1" applyFill="1" applyBorder="1" applyAlignment="1">
      <alignment horizontal="center"/>
    </xf>
    <xf numFmtId="1" fontId="25" fillId="39" borderId="163" xfId="1" applyNumberFormat="1" applyFont="1" applyFill="1" applyBorder="1" applyAlignment="1">
      <alignment horizontal="center"/>
    </xf>
    <xf numFmtId="1" fontId="25" fillId="39" borderId="161" xfId="1" applyNumberFormat="1" applyFont="1" applyFill="1" applyBorder="1" applyAlignment="1">
      <alignment horizontal="center"/>
    </xf>
    <xf numFmtId="1" fontId="25" fillId="39" borderId="90" xfId="1" applyNumberFormat="1" applyFont="1" applyFill="1" applyBorder="1" applyAlignment="1">
      <alignment horizontal="center"/>
    </xf>
    <xf numFmtId="1" fontId="25" fillId="39" borderId="123" xfId="1" applyNumberFormat="1" applyFont="1" applyFill="1" applyBorder="1" applyAlignment="1">
      <alignment horizontal="center"/>
    </xf>
    <xf numFmtId="1" fontId="25" fillId="39" borderId="181" xfId="1" applyNumberFormat="1" applyFont="1" applyFill="1" applyBorder="1" applyAlignment="1">
      <alignment horizontal="center"/>
    </xf>
    <xf numFmtId="1" fontId="25" fillId="39" borderId="180" xfId="1" applyNumberFormat="1" applyFont="1" applyFill="1" applyBorder="1" applyAlignment="1">
      <alignment horizontal="center"/>
    </xf>
    <xf numFmtId="1" fontId="25" fillId="39" borderId="182" xfId="1" applyNumberFormat="1" applyFont="1" applyFill="1" applyBorder="1" applyAlignment="1">
      <alignment horizontal="center"/>
    </xf>
    <xf numFmtId="1" fontId="22" fillId="39" borderId="116" xfId="1" applyNumberFormat="1" applyFont="1" applyFill="1" applyBorder="1" applyAlignment="1">
      <alignment horizontal="center"/>
    </xf>
    <xf numFmtId="1" fontId="22" fillId="39" borderId="163" xfId="1" applyNumberFormat="1" applyFont="1" applyFill="1" applyBorder="1" applyAlignment="1">
      <alignment horizontal="center"/>
    </xf>
    <xf numFmtId="1" fontId="22" fillId="39" borderId="161" xfId="1" applyNumberFormat="1" applyFont="1" applyFill="1" applyBorder="1" applyAlignment="1">
      <alignment horizontal="center"/>
    </xf>
    <xf numFmtId="1" fontId="22" fillId="39" borderId="180" xfId="1" applyNumberFormat="1" applyFont="1" applyFill="1" applyBorder="1" applyAlignment="1">
      <alignment horizontal="center"/>
    </xf>
    <xf numFmtId="0" fontId="22" fillId="39" borderId="90" xfId="1" applyFont="1" applyFill="1" applyBorder="1" applyAlignment="1" applyProtection="1">
      <alignment horizontal="center"/>
      <protection locked="0"/>
    </xf>
    <xf numFmtId="0" fontId="22" fillId="39" borderId="116" xfId="1" applyFont="1" applyFill="1" applyBorder="1" applyAlignment="1" applyProtection="1">
      <alignment horizontal="center"/>
      <protection locked="0"/>
    </xf>
    <xf numFmtId="0" fontId="22" fillId="39" borderId="161" xfId="1" applyFont="1" applyFill="1" applyBorder="1" applyAlignment="1" applyProtection="1">
      <alignment horizontal="center"/>
      <protection locked="0"/>
    </xf>
    <xf numFmtId="0" fontId="22" fillId="39" borderId="180" xfId="1" applyFont="1" applyFill="1" applyBorder="1" applyAlignment="1" applyProtection="1">
      <alignment horizontal="center"/>
      <protection locked="0"/>
    </xf>
    <xf numFmtId="0" fontId="22" fillId="39" borderId="123" xfId="1" applyFont="1" applyFill="1" applyBorder="1" applyAlignment="1" applyProtection="1">
      <alignment horizontal="center"/>
      <protection locked="0"/>
    </xf>
    <xf numFmtId="0" fontId="22" fillId="39" borderId="181" xfId="1" applyFont="1" applyFill="1" applyBorder="1" applyAlignment="1" applyProtection="1">
      <alignment horizontal="center"/>
      <protection locked="0"/>
    </xf>
    <xf numFmtId="0" fontId="22" fillId="39" borderId="182" xfId="1" applyFont="1" applyFill="1" applyBorder="1" applyAlignment="1" applyProtection="1">
      <alignment horizontal="center"/>
      <protection locked="0"/>
    </xf>
    <xf numFmtId="2" fontId="26" fillId="30" borderId="183" xfId="1" applyNumberFormat="1" applyFont="1" applyFill="1" applyBorder="1" applyAlignment="1">
      <alignment horizontal="center"/>
    </xf>
    <xf numFmtId="1" fontId="22" fillId="0" borderId="133" xfId="1" applyNumberFormat="1" applyFont="1" applyBorder="1" applyAlignment="1" applyProtection="1">
      <alignment horizontal="center"/>
      <protection locked="0"/>
    </xf>
    <xf numFmtId="0" fontId="53" fillId="32" borderId="184" xfId="1" applyFont="1" applyFill="1" applyBorder="1" applyAlignment="1">
      <alignment horizontal="center"/>
    </xf>
    <xf numFmtId="1" fontId="25" fillId="0" borderId="132" xfId="1" applyNumberFormat="1" applyFont="1" applyBorder="1" applyAlignment="1">
      <alignment horizontal="center"/>
    </xf>
    <xf numFmtId="0" fontId="53" fillId="32" borderId="187" xfId="1" applyFont="1" applyFill="1" applyBorder="1" applyAlignment="1">
      <alignment horizontal="center"/>
    </xf>
    <xf numFmtId="1" fontId="22" fillId="0" borderId="188" xfId="1" applyNumberFormat="1" applyFont="1" applyBorder="1" applyAlignment="1" applyProtection="1">
      <alignment horizontal="center"/>
      <protection locked="0"/>
    </xf>
    <xf numFmtId="0" fontId="22" fillId="0" borderId="132" xfId="1" applyFont="1" applyBorder="1" applyAlignment="1" applyProtection="1">
      <alignment horizontal="center"/>
      <protection locked="0"/>
    </xf>
    <xf numFmtId="0" fontId="53" fillId="32" borderId="187" xfId="1" applyFont="1" applyFill="1" applyBorder="1" applyAlignment="1" applyProtection="1">
      <alignment horizontal="center"/>
      <protection locked="0"/>
    </xf>
    <xf numFmtId="0" fontId="53" fillId="32" borderId="191" xfId="1" applyFont="1" applyFill="1" applyBorder="1" applyAlignment="1">
      <alignment horizontal="center"/>
    </xf>
    <xf numFmtId="1" fontId="21" fillId="35" borderId="192" xfId="1" applyNumberFormat="1" applyFont="1" applyFill="1" applyBorder="1" applyAlignment="1" applyProtection="1">
      <alignment horizontal="center"/>
      <protection locked="0"/>
    </xf>
    <xf numFmtId="0" fontId="22" fillId="32" borderId="186" xfId="1" applyFont="1" applyFill="1" applyBorder="1" applyAlignment="1">
      <alignment horizontal="center"/>
    </xf>
    <xf numFmtId="0" fontId="22" fillId="32" borderId="191" xfId="1" applyFont="1" applyFill="1" applyBorder="1" applyAlignment="1">
      <alignment horizontal="center"/>
    </xf>
    <xf numFmtId="0" fontId="26" fillId="30" borderId="196" xfId="1" applyFont="1" applyFill="1" applyBorder="1" applyAlignment="1">
      <alignment horizontal="center"/>
    </xf>
    <xf numFmtId="0" fontId="26" fillId="30" borderId="197" xfId="1" applyFont="1" applyFill="1" applyBorder="1" applyAlignment="1">
      <alignment horizontal="center"/>
    </xf>
    <xf numFmtId="2" fontId="26" fillId="30" borderId="197" xfId="1" applyNumberFormat="1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0" borderId="91" xfId="1" applyFont="1" applyBorder="1" applyAlignment="1" applyProtection="1">
      <alignment horizontal="center"/>
      <protection locked="0"/>
    </xf>
    <xf numFmtId="0" fontId="22" fillId="0" borderId="6" xfId="1" applyFont="1" applyBorder="1" applyAlignment="1" applyProtection="1">
      <alignment horizontal="center"/>
      <protection locked="0"/>
    </xf>
    <xf numFmtId="0" fontId="22" fillId="0" borderId="156" xfId="1" applyFont="1" applyBorder="1" applyAlignment="1" applyProtection="1">
      <alignment horizontal="center"/>
      <protection locked="0"/>
    </xf>
    <xf numFmtId="0" fontId="25" fillId="0" borderId="157" xfId="1" applyFont="1" applyBorder="1" applyAlignment="1" applyProtection="1">
      <alignment horizontal="center"/>
      <protection locked="0"/>
    </xf>
    <xf numFmtId="0" fontId="22" fillId="0" borderId="152" xfId="1" applyFont="1" applyBorder="1" applyAlignment="1" applyProtection="1">
      <alignment horizontal="center"/>
      <protection locked="0"/>
    </xf>
    <xf numFmtId="0" fontId="22" fillId="0" borderId="106" xfId="1" applyFont="1" applyBorder="1" applyAlignment="1" applyProtection="1">
      <alignment horizontal="center"/>
      <protection locked="0"/>
    </xf>
    <xf numFmtId="0" fontId="22" fillId="0" borderId="157" xfId="1" applyFont="1" applyBorder="1" applyAlignment="1" applyProtection="1">
      <alignment horizontal="center"/>
      <protection locked="0"/>
    </xf>
    <xf numFmtId="0" fontId="22" fillId="0" borderId="59" xfId="1" applyFont="1" applyBorder="1" applyAlignment="1" applyProtection="1">
      <alignment horizontal="center"/>
      <protection locked="0"/>
    </xf>
    <xf numFmtId="0" fontId="22" fillId="0" borderId="7" xfId="1" applyFont="1" applyBorder="1" applyAlignment="1" applyProtection="1">
      <alignment horizontal="center"/>
      <protection locked="0"/>
    </xf>
    <xf numFmtId="0" fontId="25" fillId="0" borderId="152" xfId="1" applyFont="1" applyBorder="1" applyAlignment="1" applyProtection="1">
      <alignment horizontal="center"/>
      <protection locked="0"/>
    </xf>
    <xf numFmtId="0" fontId="25" fillId="0" borderId="106" xfId="1" applyFont="1" applyBorder="1" applyAlignment="1" applyProtection="1">
      <alignment horizontal="center"/>
      <protection locked="0"/>
    </xf>
    <xf numFmtId="0" fontId="22" fillId="0" borderId="153" xfId="1" applyFont="1" applyBorder="1" applyAlignment="1" applyProtection="1">
      <alignment horizontal="center"/>
      <protection locked="0"/>
    </xf>
    <xf numFmtId="0" fontId="25" fillId="0" borderId="158" xfId="1" applyFont="1" applyBorder="1" applyAlignment="1" applyProtection="1">
      <alignment horizontal="center"/>
      <protection locked="0"/>
    </xf>
    <xf numFmtId="0" fontId="25" fillId="0" borderId="134" xfId="1" applyFont="1" applyBorder="1" applyAlignment="1" applyProtection="1">
      <alignment horizontal="center"/>
      <protection locked="0"/>
    </xf>
    <xf numFmtId="0" fontId="22" fillId="0" borderId="158" xfId="1" applyFont="1" applyBorder="1" applyAlignment="1" applyProtection="1">
      <alignment horizontal="center"/>
      <protection locked="0"/>
    </xf>
    <xf numFmtId="0" fontId="22" fillId="0" borderId="134" xfId="1" applyFont="1" applyBorder="1" applyAlignment="1" applyProtection="1">
      <alignment horizontal="center"/>
      <protection locked="0"/>
    </xf>
    <xf numFmtId="0" fontId="22" fillId="0" borderId="108" xfId="1" applyFont="1" applyBorder="1" applyAlignment="1" applyProtection="1">
      <alignment horizontal="center"/>
      <protection locked="0"/>
    </xf>
    <xf numFmtId="1" fontId="0" fillId="0" borderId="29" xfId="0" applyNumberFormat="1" applyBorder="1" applyAlignment="1">
      <alignment horizontal="right"/>
    </xf>
    <xf numFmtId="0" fontId="60" fillId="0" borderId="9" xfId="0" applyFont="1" applyBorder="1"/>
    <xf numFmtId="0" fontId="60" fillId="0" borderId="20" xfId="0" applyFont="1" applyBorder="1"/>
    <xf numFmtId="0" fontId="60" fillId="0" borderId="20" xfId="0" applyFont="1" applyBorder="1" applyAlignment="1">
      <alignment horizontal="center"/>
    </xf>
    <xf numFmtId="0" fontId="60" fillId="0" borderId="9" xfId="2" applyFont="1" applyBorder="1"/>
    <xf numFmtId="0" fontId="60" fillId="0" borderId="7" xfId="2" applyFont="1" applyBorder="1"/>
    <xf numFmtId="0" fontId="60" fillId="0" borderId="7" xfId="2" applyFont="1" applyBorder="1" applyAlignment="1">
      <alignment horizontal="center"/>
    </xf>
    <xf numFmtId="0" fontId="60" fillId="0" borderId="7" xfId="0" applyFont="1" applyBorder="1"/>
    <xf numFmtId="0" fontId="60" fillId="0" borderId="7" xfId="0" applyFont="1" applyBorder="1" applyAlignment="1">
      <alignment horizontal="center"/>
    </xf>
    <xf numFmtId="49" fontId="60" fillId="0" borderId="7" xfId="1" applyNumberFormat="1" applyFont="1" applyBorder="1" applyAlignment="1">
      <alignment horizontal="left" vertical="center"/>
    </xf>
    <xf numFmtId="0" fontId="60" fillId="0" borderId="7" xfId="1" applyFont="1" applyBorder="1" applyAlignment="1">
      <alignment horizontal="center"/>
    </xf>
    <xf numFmtId="0" fontId="61" fillId="0" borderId="9" xfId="0" applyFont="1" applyBorder="1"/>
    <xf numFmtId="0" fontId="61" fillId="0" borderId="22" xfId="0" applyFont="1" applyBorder="1" applyAlignment="1">
      <alignment horizontal="center"/>
    </xf>
    <xf numFmtId="0" fontId="61" fillId="0" borderId="8" xfId="0" applyFont="1" applyBorder="1" applyAlignment="1">
      <alignment horizontal="center" vertical="center"/>
    </xf>
    <xf numFmtId="49" fontId="60" fillId="0" borderId="9" xfId="1" applyNumberFormat="1" applyFont="1" applyBorder="1" applyAlignment="1">
      <alignment horizontal="left"/>
    </xf>
    <xf numFmtId="0" fontId="60" fillId="0" borderId="7" xfId="1" applyFont="1" applyBorder="1" applyAlignment="1">
      <alignment horizontal="left"/>
    </xf>
    <xf numFmtId="0" fontId="61" fillId="0" borderId="21" xfId="0" applyFont="1" applyBorder="1"/>
    <xf numFmtId="0" fontId="61" fillId="0" borderId="9" xfId="2" applyFont="1" applyBorder="1"/>
    <xf numFmtId="0" fontId="61" fillId="0" borderId="7" xfId="2" applyFont="1" applyBorder="1"/>
    <xf numFmtId="0" fontId="61" fillId="0" borderId="22" xfId="2" applyFont="1" applyBorder="1" applyAlignment="1">
      <alignment horizontal="center"/>
    </xf>
    <xf numFmtId="0" fontId="61" fillId="0" borderId="23" xfId="0" applyFont="1" applyBorder="1" applyAlignment="1">
      <alignment horizontal="center" vertical="center"/>
    </xf>
    <xf numFmtId="0" fontId="62" fillId="0" borderId="7" xfId="0" applyFont="1" applyBorder="1"/>
    <xf numFmtId="0" fontId="62" fillId="0" borderId="7" xfId="0" applyFont="1" applyBorder="1" applyAlignment="1">
      <alignment horizontal="center"/>
    </xf>
    <xf numFmtId="0" fontId="60" fillId="0" borderId="21" xfId="2" applyFont="1" applyBorder="1"/>
    <xf numFmtId="0" fontId="60" fillId="0" borderId="109" xfId="2" applyFont="1" applyBorder="1"/>
    <xf numFmtId="0" fontId="60" fillId="0" borderId="109" xfId="2" applyFont="1" applyBorder="1" applyAlignment="1">
      <alignment horizontal="center"/>
    </xf>
    <xf numFmtId="0" fontId="60" fillId="0" borderId="20" xfId="2" applyFont="1" applyBorder="1"/>
    <xf numFmtId="0" fontId="60" fillId="0" borderId="20" xfId="2" applyFont="1" applyBorder="1" applyAlignment="1">
      <alignment horizontal="center"/>
    </xf>
    <xf numFmtId="0" fontId="62" fillId="0" borderId="20" xfId="0" applyFont="1" applyBorder="1"/>
    <xf numFmtId="0" fontId="62" fillId="0" borderId="20" xfId="0" applyFont="1" applyBorder="1" applyAlignment="1">
      <alignment horizontal="center"/>
    </xf>
    <xf numFmtId="0" fontId="60" fillId="0" borderId="22" xfId="2" applyFont="1" applyBorder="1"/>
    <xf numFmtId="0" fontId="60" fillId="0" borderId="22" xfId="2" applyFont="1" applyBorder="1" applyAlignment="1">
      <alignment horizontal="center"/>
    </xf>
    <xf numFmtId="0" fontId="61" fillId="0" borderId="7" xfId="0" applyFont="1" applyBorder="1"/>
    <xf numFmtId="0" fontId="60" fillId="0" borderId="32" xfId="2" applyFont="1" applyBorder="1"/>
    <xf numFmtId="0" fontId="60" fillId="0" borderId="32" xfId="2" applyFont="1" applyBorder="1" applyAlignment="1">
      <alignment horizontal="center"/>
    </xf>
    <xf numFmtId="49" fontId="60" fillId="0" borderId="21" xfId="1" applyNumberFormat="1" applyFont="1" applyBorder="1" applyAlignment="1">
      <alignment horizontal="left"/>
    </xf>
    <xf numFmtId="0" fontId="60" fillId="0" borderId="31" xfId="2" applyFont="1" applyBorder="1"/>
    <xf numFmtId="0" fontId="60" fillId="0" borderId="31" xfId="2" applyFont="1" applyBorder="1" applyAlignment="1">
      <alignment horizontal="center"/>
    </xf>
    <xf numFmtId="0" fontId="60" fillId="0" borderId="198" xfId="0" applyFont="1" applyBorder="1" applyAlignment="1">
      <alignment horizontal="center"/>
    </xf>
    <xf numFmtId="0" fontId="60" fillId="0" borderId="53" xfId="1" applyFont="1" applyBorder="1" applyAlignment="1">
      <alignment horizontal="center"/>
    </xf>
    <xf numFmtId="0" fontId="60" fillId="0" borderId="53" xfId="1" applyFont="1" applyBorder="1" applyAlignment="1">
      <alignment horizontal="left"/>
    </xf>
    <xf numFmtId="0" fontId="60" fillId="0" borderId="54" xfId="2" applyFont="1" applyBorder="1"/>
    <xf numFmtId="0" fontId="60" fillId="0" borderId="53" xfId="2" applyFont="1" applyBorder="1"/>
    <xf numFmtId="0" fontId="60" fillId="0" borderId="53" xfId="2" applyFont="1" applyBorder="1" applyAlignment="1">
      <alignment horizontal="center"/>
    </xf>
    <xf numFmtId="0" fontId="60" fillId="0" borderId="32" xfId="1" applyFont="1" applyBorder="1" applyAlignment="1">
      <alignment horizontal="center"/>
    </xf>
    <xf numFmtId="0" fontId="60" fillId="0" borderId="22" xfId="1" applyFont="1" applyBorder="1" applyAlignment="1">
      <alignment horizontal="center"/>
    </xf>
    <xf numFmtId="0" fontId="61" fillId="0" borderId="8" xfId="2" applyFont="1" applyBorder="1" applyAlignment="1">
      <alignment horizontal="center"/>
    </xf>
    <xf numFmtId="0" fontId="61" fillId="0" borderId="31" xfId="2" applyFont="1" applyBorder="1" applyAlignment="1">
      <alignment horizontal="center"/>
    </xf>
    <xf numFmtId="0" fontId="61" fillId="0" borderId="26" xfId="2" applyFont="1" applyBorder="1" applyAlignment="1">
      <alignment horizontal="center"/>
    </xf>
    <xf numFmtId="0" fontId="61" fillId="0" borderId="7" xfId="2" applyFont="1" applyBorder="1" applyAlignment="1">
      <alignment horizontal="center"/>
    </xf>
    <xf numFmtId="0" fontId="60" fillId="0" borderId="59" xfId="1" applyFont="1" applyBorder="1" applyAlignment="1">
      <alignment horizontal="left"/>
    </xf>
    <xf numFmtId="0" fontId="60" fillId="0" borderId="32" xfId="1" applyFont="1" applyBorder="1" applyAlignment="1">
      <alignment horizontal="left"/>
    </xf>
    <xf numFmtId="49" fontId="60" fillId="0" borderId="46" xfId="1" applyNumberFormat="1" applyFont="1" applyBorder="1" applyAlignment="1">
      <alignment horizontal="left"/>
    </xf>
    <xf numFmtId="1" fontId="62" fillId="0" borderId="9" xfId="0" applyNumberFormat="1" applyFont="1" applyBorder="1" applyAlignment="1" applyProtection="1">
      <alignment horizontal="left"/>
      <protection locked="0"/>
    </xf>
    <xf numFmtId="0" fontId="62" fillId="0" borderId="7" xfId="0" applyFont="1" applyBorder="1" applyAlignment="1">
      <alignment horizontal="left"/>
    </xf>
    <xf numFmtId="0" fontId="61" fillId="0" borderId="8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left"/>
    </xf>
    <xf numFmtId="0" fontId="61" fillId="0" borderId="26" xfId="0" applyFont="1" applyBorder="1" applyAlignment="1">
      <alignment horizontal="center" vertical="center" wrapText="1"/>
    </xf>
    <xf numFmtId="0" fontId="60" fillId="0" borderId="31" xfId="1" applyFont="1" applyBorder="1" applyAlignment="1">
      <alignment horizontal="center"/>
    </xf>
    <xf numFmtId="0" fontId="60" fillId="0" borderId="31" xfId="1" applyFont="1" applyBorder="1" applyAlignment="1">
      <alignment horizontal="left"/>
    </xf>
    <xf numFmtId="0" fontId="60" fillId="0" borderId="4" xfId="2" applyFont="1" applyBorder="1"/>
    <xf numFmtId="0" fontId="61" fillId="0" borderId="4" xfId="2" applyFont="1" applyBorder="1" applyAlignment="1">
      <alignment horizontal="center"/>
    </xf>
    <xf numFmtId="0" fontId="61" fillId="0" borderId="53" xfId="2" applyFont="1" applyBorder="1" applyAlignment="1">
      <alignment horizontal="center"/>
    </xf>
    <xf numFmtId="0" fontId="60" fillId="0" borderId="46" xfId="2" applyFont="1" applyBorder="1"/>
    <xf numFmtId="0" fontId="61" fillId="0" borderId="23" xfId="2" applyFont="1" applyBorder="1" applyAlignment="1">
      <alignment horizontal="center"/>
    </xf>
    <xf numFmtId="0" fontId="60" fillId="0" borderId="53" xfId="0" applyFont="1" applyBorder="1"/>
    <xf numFmtId="0" fontId="60" fillId="0" borderId="45" xfId="2" applyFont="1" applyBorder="1"/>
    <xf numFmtId="0" fontId="60" fillId="0" borderId="45" xfId="2" applyFont="1" applyBorder="1" applyAlignment="1">
      <alignment horizontal="center"/>
    </xf>
    <xf numFmtId="0" fontId="61" fillId="0" borderId="23" xfId="0" applyFont="1" applyBorder="1" applyAlignment="1">
      <alignment horizontal="center" vertical="center" wrapText="1"/>
    </xf>
    <xf numFmtId="49" fontId="61" fillId="0" borderId="60" xfId="1" applyNumberFormat="1" applyFont="1" applyBorder="1" applyAlignment="1">
      <alignment horizontal="left"/>
    </xf>
    <xf numFmtId="49" fontId="61" fillId="0" borderId="9" xfId="1" applyNumberFormat="1" applyFont="1" applyBorder="1" applyAlignment="1">
      <alignment horizontal="left"/>
    </xf>
    <xf numFmtId="0" fontId="61" fillId="0" borderId="31" xfId="1" applyFont="1" applyBorder="1" applyAlignment="1">
      <alignment horizontal="left"/>
    </xf>
    <xf numFmtId="49" fontId="61" fillId="0" borderId="46" xfId="1" applyNumberFormat="1" applyFont="1" applyBorder="1" applyAlignment="1">
      <alignment horizontal="left"/>
    </xf>
    <xf numFmtId="0" fontId="47" fillId="36" borderId="154" xfId="1" applyFont="1" applyFill="1" applyBorder="1" applyAlignment="1">
      <alignment horizontal="center"/>
    </xf>
    <xf numFmtId="0" fontId="60" fillId="0" borderId="22" xfId="1" applyFont="1" applyBorder="1" applyAlignment="1">
      <alignment horizontal="left"/>
    </xf>
    <xf numFmtId="0" fontId="60" fillId="0" borderId="21" xfId="0" applyFont="1" applyBorder="1"/>
    <xf numFmtId="0" fontId="60" fillId="0" borderId="22" xfId="0" applyFont="1" applyBorder="1"/>
    <xf numFmtId="0" fontId="60" fillId="0" borderId="22" xfId="0" applyFont="1" applyBorder="1" applyAlignment="1">
      <alignment horizontal="center"/>
    </xf>
    <xf numFmtId="0" fontId="61" fillId="0" borderId="30" xfId="0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61" fillId="0" borderId="32" xfId="2" applyFont="1" applyBorder="1" applyAlignment="1">
      <alignment horizontal="center"/>
    </xf>
    <xf numFmtId="0" fontId="61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30" borderId="74" xfId="1" applyFont="1" applyFill="1" applyBorder="1" applyAlignment="1">
      <alignment vertical="center"/>
    </xf>
    <xf numFmtId="0" fontId="12" fillId="30" borderId="74" xfId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2" fillId="6" borderId="74" xfId="1" applyFont="1" applyFill="1" applyBorder="1" applyAlignment="1">
      <alignment vertical="center"/>
    </xf>
    <xf numFmtId="0" fontId="12" fillId="6" borderId="170" xfId="1" applyFont="1" applyFill="1" applyBorder="1" applyAlignment="1">
      <alignment horizontal="center" vertical="center"/>
    </xf>
    <xf numFmtId="0" fontId="12" fillId="6" borderId="74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0" fillId="0" borderId="89" xfId="1" applyFont="1" applyBorder="1" applyAlignment="1">
      <alignment horizontal="left"/>
    </xf>
    <xf numFmtId="0" fontId="60" fillId="0" borderId="4" xfId="2" applyFont="1" applyBorder="1" applyAlignment="1">
      <alignment horizontal="center"/>
    </xf>
    <xf numFmtId="49" fontId="60" fillId="0" borderId="63" xfId="1" applyNumberFormat="1" applyFont="1" applyBorder="1" applyAlignment="1">
      <alignment horizontal="left" vertical="center"/>
    </xf>
    <xf numFmtId="0" fontId="60" fillId="0" borderId="62" xfId="1" applyFont="1" applyBorder="1" applyAlignment="1">
      <alignment horizontal="center"/>
    </xf>
    <xf numFmtId="0" fontId="61" fillId="0" borderId="45" xfId="2" applyFont="1" applyBorder="1" applyAlignment="1">
      <alignment horizontal="center"/>
    </xf>
    <xf numFmtId="0" fontId="60" fillId="0" borderId="4" xfId="1" applyFont="1" applyBorder="1" applyAlignment="1">
      <alignment horizontal="center"/>
    </xf>
    <xf numFmtId="0" fontId="60" fillId="0" borderId="56" xfId="1" applyFont="1" applyBorder="1" applyAlignment="1">
      <alignment horizontal="center"/>
    </xf>
    <xf numFmtId="0" fontId="60" fillId="0" borderId="45" xfId="1" applyFont="1" applyBorder="1" applyAlignment="1">
      <alignment horizontal="center"/>
    </xf>
    <xf numFmtId="0" fontId="60" fillId="0" borderId="45" xfId="1" applyFont="1" applyBorder="1" applyAlignment="1">
      <alignment horizontal="left"/>
    </xf>
    <xf numFmtId="2" fontId="22" fillId="0" borderId="199" xfId="1" applyNumberFormat="1" applyFont="1" applyBorder="1" applyAlignment="1" applyProtection="1">
      <alignment horizontal="center"/>
      <protection locked="0"/>
    </xf>
    <xf numFmtId="2" fontId="22" fillId="0" borderId="31" xfId="1" applyNumberFormat="1" applyFont="1" applyBorder="1" applyAlignment="1" applyProtection="1">
      <alignment horizontal="center"/>
      <protection locked="0"/>
    </xf>
    <xf numFmtId="2" fontId="22" fillId="0" borderId="22" xfId="1" applyNumberFormat="1" applyFont="1" applyBorder="1" applyAlignment="1" applyProtection="1">
      <alignment horizontal="center"/>
      <protection locked="0"/>
    </xf>
    <xf numFmtId="2" fontId="22" fillId="0" borderId="32" xfId="1" applyNumberFormat="1" applyFont="1" applyBorder="1" applyAlignment="1" applyProtection="1">
      <alignment horizontal="center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2" fontId="22" fillId="0" borderId="59" xfId="1" applyNumberFormat="1" applyFont="1" applyBorder="1" applyAlignment="1" applyProtection="1">
      <alignment horizontal="center" vertical="center"/>
      <protection locked="0"/>
    </xf>
    <xf numFmtId="2" fontId="22" fillId="0" borderId="32" xfId="1" applyNumberFormat="1" applyFont="1" applyBorder="1" applyAlignment="1" applyProtection="1">
      <alignment horizontal="center" vertical="center"/>
      <protection locked="0"/>
    </xf>
    <xf numFmtId="2" fontId="22" fillId="0" borderId="7" xfId="1" applyNumberFormat="1" applyFont="1" applyBorder="1" applyAlignment="1" applyProtection="1">
      <alignment horizontal="center" vertical="center"/>
      <protection locked="0"/>
    </xf>
    <xf numFmtId="0" fontId="61" fillId="0" borderId="30" xfId="2" applyFont="1" applyBorder="1" applyAlignment="1">
      <alignment horizontal="center"/>
    </xf>
    <xf numFmtId="167" fontId="63" fillId="2" borderId="4" xfId="0" applyNumberFormat="1" applyFont="1" applyFill="1" applyBorder="1"/>
    <xf numFmtId="164" fontId="63" fillId="3" borderId="5" xfId="0" applyNumberFormat="1" applyFont="1" applyFill="1" applyBorder="1" applyAlignment="1">
      <alignment horizontal="center"/>
    </xf>
    <xf numFmtId="167" fontId="63" fillId="2" borderId="7" xfId="0" applyNumberFormat="1" applyFont="1" applyFill="1" applyBorder="1"/>
    <xf numFmtId="164" fontId="63" fillId="3" borderId="30" xfId="0" applyNumberFormat="1" applyFont="1" applyFill="1" applyBorder="1" applyAlignment="1">
      <alignment horizontal="center"/>
    </xf>
    <xf numFmtId="164" fontId="63" fillId="3" borderId="8" xfId="0" applyNumberFormat="1" applyFont="1" applyFill="1" applyBorder="1" applyAlignment="1">
      <alignment horizontal="center"/>
    </xf>
    <xf numFmtId="1" fontId="68" fillId="35" borderId="189" xfId="1" applyNumberFormat="1" applyFont="1" applyFill="1" applyBorder="1" applyAlignment="1" applyProtection="1">
      <alignment horizontal="center"/>
      <protection locked="0"/>
    </xf>
    <xf numFmtId="0" fontId="65" fillId="32" borderId="191" xfId="1" applyFont="1" applyFill="1" applyBorder="1" applyAlignment="1">
      <alignment horizontal="center"/>
    </xf>
    <xf numFmtId="0" fontId="65" fillId="32" borderId="191" xfId="1" applyFont="1" applyFill="1" applyBorder="1" applyAlignment="1" applyProtection="1">
      <alignment horizontal="center"/>
      <protection locked="0"/>
    </xf>
    <xf numFmtId="165" fontId="68" fillId="0" borderId="177" xfId="1" applyNumberFormat="1" applyFont="1" applyBorder="1" applyAlignment="1">
      <alignment horizontal="center"/>
    </xf>
    <xf numFmtId="0" fontId="64" fillId="32" borderId="191" xfId="1" applyFont="1" applyFill="1" applyBorder="1" applyAlignment="1">
      <alignment horizontal="center"/>
    </xf>
    <xf numFmtId="165" fontId="68" fillId="0" borderId="193" xfId="1" applyNumberFormat="1" applyFont="1" applyBorder="1" applyAlignment="1">
      <alignment horizontal="center"/>
    </xf>
    <xf numFmtId="0" fontId="65" fillId="32" borderId="187" xfId="1" applyFont="1" applyFill="1" applyBorder="1" applyAlignment="1">
      <alignment horizontal="center"/>
    </xf>
    <xf numFmtId="165" fontId="68" fillId="0" borderId="35" xfId="1" applyNumberFormat="1" applyFont="1" applyBorder="1" applyAlignment="1">
      <alignment horizontal="center"/>
    </xf>
    <xf numFmtId="165" fontId="67" fillId="0" borderId="177" xfId="1" applyNumberFormat="1" applyFont="1" applyBorder="1" applyAlignment="1">
      <alignment horizontal="center"/>
    </xf>
    <xf numFmtId="0" fontId="69" fillId="32" borderId="191" xfId="1" applyFont="1" applyFill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44" fillId="0" borderId="0" xfId="2" applyFont="1" applyAlignment="1">
      <alignment vertical="center"/>
    </xf>
    <xf numFmtId="1" fontId="68" fillId="31" borderId="49" xfId="1" applyNumberFormat="1" applyFont="1" applyFill="1" applyBorder="1" applyAlignment="1" applyProtection="1">
      <alignment horizontal="center"/>
      <protection locked="0"/>
    </xf>
    <xf numFmtId="1" fontId="64" fillId="38" borderId="95" xfId="1" applyNumberFormat="1" applyFont="1" applyFill="1" applyBorder="1" applyAlignment="1">
      <alignment horizontal="center"/>
    </xf>
    <xf numFmtId="0" fontId="65" fillId="38" borderId="95" xfId="1" applyFont="1" applyFill="1" applyBorder="1" applyAlignment="1">
      <alignment horizontal="center"/>
    </xf>
    <xf numFmtId="49" fontId="61" fillId="0" borderId="21" xfId="1" applyNumberFormat="1" applyFont="1" applyBorder="1" applyAlignment="1">
      <alignment horizontal="left"/>
    </xf>
    <xf numFmtId="0" fontId="61" fillId="0" borderId="7" xfId="1" applyFont="1" applyBorder="1" applyAlignment="1">
      <alignment horizontal="left"/>
    </xf>
    <xf numFmtId="0" fontId="64" fillId="38" borderId="98" xfId="1" applyFont="1" applyFill="1" applyBorder="1" applyAlignment="1">
      <alignment horizontal="center"/>
    </xf>
    <xf numFmtId="0" fontId="64" fillId="38" borderId="95" xfId="1" applyFont="1" applyFill="1" applyBorder="1" applyAlignment="1">
      <alignment horizontal="center"/>
    </xf>
    <xf numFmtId="0" fontId="61" fillId="0" borderId="30" xfId="0" applyFont="1" applyBorder="1" applyAlignment="1">
      <alignment horizontal="center" vertical="center" wrapText="1"/>
    </xf>
    <xf numFmtId="1" fontId="44" fillId="0" borderId="0" xfId="2" applyNumberFormat="1" applyFont="1"/>
    <xf numFmtId="1" fontId="22" fillId="39" borderId="55" xfId="1" applyNumberFormat="1" applyFont="1" applyFill="1" applyBorder="1" applyAlignment="1">
      <alignment horizontal="center"/>
    </xf>
    <xf numFmtId="0" fontId="61" fillId="0" borderId="8" xfId="1" applyFont="1" applyBorder="1" applyAlignment="1">
      <alignment horizontal="center" vertical="center"/>
    </xf>
    <xf numFmtId="0" fontId="61" fillId="0" borderId="23" xfId="1" applyFont="1" applyBorder="1" applyAlignment="1">
      <alignment horizontal="center" vertical="center"/>
    </xf>
    <xf numFmtId="0" fontId="61" fillId="0" borderId="26" xfId="1" applyFont="1" applyBorder="1" applyAlignment="1">
      <alignment horizontal="center" vertical="center"/>
    </xf>
    <xf numFmtId="0" fontId="61" fillId="0" borderId="8" xfId="1" applyFont="1" applyBorder="1" applyAlignment="1">
      <alignment horizontal="center"/>
    </xf>
    <xf numFmtId="0" fontId="61" fillId="0" borderId="26" xfId="1" applyFont="1" applyBorder="1" applyAlignment="1">
      <alignment horizontal="center"/>
    </xf>
    <xf numFmtId="0" fontId="61" fillId="0" borderId="5" xfId="2" applyFont="1" applyBorder="1" applyAlignment="1">
      <alignment horizontal="center"/>
    </xf>
    <xf numFmtId="0" fontId="61" fillId="0" borderId="5" xfId="1" applyFont="1" applyBorder="1" applyAlignment="1">
      <alignment horizontal="center"/>
    </xf>
    <xf numFmtId="0" fontId="61" fillId="0" borderId="23" xfId="1" applyFont="1" applyBorder="1" applyAlignment="1">
      <alignment horizontal="center"/>
    </xf>
    <xf numFmtId="0" fontId="61" fillId="0" borderId="55" xfId="1" applyFont="1" applyBorder="1" applyAlignment="1">
      <alignment horizontal="center" vertical="center"/>
    </xf>
    <xf numFmtId="0" fontId="61" fillId="0" borderId="30" xfId="1" applyFont="1" applyBorder="1" applyAlignment="1">
      <alignment horizontal="center" vertical="center"/>
    </xf>
    <xf numFmtId="0" fontId="61" fillId="0" borderId="55" xfId="2" applyFont="1" applyBorder="1" applyAlignment="1">
      <alignment horizontal="center"/>
    </xf>
    <xf numFmtId="0" fontId="61" fillId="0" borderId="5" xfId="0" applyFont="1" applyBorder="1" applyAlignment="1">
      <alignment horizontal="center" vertical="center"/>
    </xf>
    <xf numFmtId="1" fontId="3" fillId="0" borderId="29" xfId="0" applyNumberFormat="1" applyFont="1" applyBorder="1"/>
    <xf numFmtId="166" fontId="3" fillId="0" borderId="0" xfId="0" applyNumberFormat="1" applyFont="1"/>
    <xf numFmtId="1" fontId="53" fillId="37" borderId="194" xfId="1" applyNumberFormat="1" applyFont="1" applyFill="1" applyBorder="1" applyAlignment="1">
      <alignment horizontal="center"/>
    </xf>
    <xf numFmtId="1" fontId="53" fillId="37" borderId="53" xfId="1" applyNumberFormat="1" applyFont="1" applyFill="1" applyBorder="1" applyAlignment="1">
      <alignment horizontal="center"/>
    </xf>
    <xf numFmtId="1" fontId="22" fillId="0" borderId="195" xfId="1" applyNumberFormat="1" applyFont="1" applyBorder="1" applyAlignment="1" applyProtection="1">
      <alignment horizontal="center"/>
      <protection locked="0"/>
    </xf>
    <xf numFmtId="0" fontId="61" fillId="0" borderId="112" xfId="0" applyFont="1" applyBorder="1" applyAlignment="1">
      <alignment vertical="center"/>
    </xf>
    <xf numFmtId="0" fontId="60" fillId="0" borderId="200" xfId="1" applyFont="1" applyBorder="1" applyAlignment="1">
      <alignment horizontal="left"/>
    </xf>
    <xf numFmtId="0" fontId="60" fillId="0" borderId="199" xfId="1" applyFont="1" applyBorder="1" applyAlignment="1">
      <alignment horizontal="left"/>
    </xf>
    <xf numFmtId="0" fontId="61" fillId="0" borderId="24" xfId="1" applyFont="1" applyBorder="1" applyAlignment="1">
      <alignment horizontal="center" vertical="center"/>
    </xf>
    <xf numFmtId="0" fontId="60" fillId="0" borderId="4" xfId="1" applyFont="1" applyBorder="1" applyAlignment="1">
      <alignment horizontal="left"/>
    </xf>
    <xf numFmtId="0" fontId="61" fillId="0" borderId="0" xfId="2" applyFont="1" applyAlignment="1">
      <alignment horizontal="center"/>
    </xf>
    <xf numFmtId="2" fontId="22" fillId="0" borderId="21" xfId="1" applyNumberFormat="1" applyFont="1" applyBorder="1" applyAlignment="1">
      <alignment horizontal="center" vertical="center"/>
    </xf>
    <xf numFmtId="2" fontId="25" fillId="0" borderId="9" xfId="0" applyNumberFormat="1" applyFont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/>
    </xf>
    <xf numFmtId="0" fontId="60" fillId="0" borderId="63" xfId="1" applyFont="1" applyBorder="1" applyAlignment="1">
      <alignment horizontal="left"/>
    </xf>
    <xf numFmtId="0" fontId="12" fillId="6" borderId="45" xfId="0" applyFont="1" applyFill="1" applyBorder="1" applyAlignment="1">
      <alignment horizontal="center" vertical="center"/>
    </xf>
    <xf numFmtId="0" fontId="61" fillId="0" borderId="22" xfId="1" applyFont="1" applyBorder="1" applyAlignment="1">
      <alignment horizontal="left"/>
    </xf>
    <xf numFmtId="0" fontId="12" fillId="6" borderId="45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25" fillId="0" borderId="6" xfId="1" applyFont="1" applyBorder="1" applyAlignment="1" applyProtection="1">
      <alignment horizontal="center"/>
      <protection locked="0"/>
    </xf>
    <xf numFmtId="49" fontId="60" fillId="0" borderId="22" xfId="1" applyNumberFormat="1" applyFont="1" applyBorder="1" applyAlignment="1">
      <alignment horizontal="left" vertical="center"/>
    </xf>
    <xf numFmtId="166" fontId="25" fillId="0" borderId="33" xfId="2" applyNumberFormat="1" applyFont="1" applyBorder="1" applyAlignment="1">
      <alignment horizontal="center"/>
    </xf>
    <xf numFmtId="166" fontId="25" fillId="0" borderId="21" xfId="1" applyNumberFormat="1" applyFont="1" applyBorder="1" applyAlignment="1" applyProtection="1">
      <alignment horizontal="center"/>
      <protection locked="0"/>
    </xf>
    <xf numFmtId="0" fontId="25" fillId="0" borderId="108" xfId="1" applyFont="1" applyBorder="1" applyAlignment="1" applyProtection="1">
      <alignment horizontal="center"/>
      <protection locked="0"/>
    </xf>
    <xf numFmtId="0" fontId="65" fillId="32" borderId="124" xfId="1" applyFont="1" applyFill="1" applyBorder="1" applyAlignment="1">
      <alignment horizontal="center"/>
    </xf>
    <xf numFmtId="1" fontId="68" fillId="0" borderId="6" xfId="1" applyNumberFormat="1" applyFont="1" applyBorder="1" applyAlignment="1">
      <alignment horizontal="center"/>
    </xf>
    <xf numFmtId="0" fontId="61" fillId="0" borderId="0" xfId="0" applyFont="1" applyAlignment="1">
      <alignment vertical="center"/>
    </xf>
    <xf numFmtId="0" fontId="12" fillId="37" borderId="23" xfId="0" applyFont="1" applyFill="1" applyBorder="1" applyAlignment="1">
      <alignment horizontal="center" vertical="center"/>
    </xf>
    <xf numFmtId="0" fontId="10" fillId="37" borderId="30" xfId="0" applyFont="1" applyFill="1" applyBorder="1" applyAlignment="1">
      <alignment horizontal="center" vertical="center"/>
    </xf>
    <xf numFmtId="0" fontId="12" fillId="37" borderId="9" xfId="0" applyFont="1" applyFill="1" applyBorder="1" applyAlignment="1">
      <alignment horizontal="center" vertical="center"/>
    </xf>
    <xf numFmtId="0" fontId="12" fillId="37" borderId="32" xfId="0" applyFont="1" applyFill="1" applyBorder="1" applyAlignment="1">
      <alignment horizontal="center" vertical="center"/>
    </xf>
    <xf numFmtId="0" fontId="8" fillId="0" borderId="11" xfId="1" applyFont="1" applyBorder="1" applyAlignment="1">
      <alignment horizontal="left"/>
    </xf>
    <xf numFmtId="0" fontId="12" fillId="37" borderId="7" xfId="0" applyFont="1" applyFill="1" applyBorder="1" applyAlignment="1">
      <alignment horizontal="center" vertical="center" wrapText="1"/>
    </xf>
    <xf numFmtId="168" fontId="11" fillId="0" borderId="120" xfId="0" applyNumberFormat="1" applyFont="1" applyBorder="1" applyAlignment="1">
      <alignment horizontal="right"/>
    </xf>
    <xf numFmtId="0" fontId="10" fillId="37" borderId="7" xfId="0" applyFont="1" applyFill="1" applyBorder="1" applyAlignment="1">
      <alignment horizontal="center" vertical="center"/>
    </xf>
    <xf numFmtId="168" fontId="11" fillId="0" borderId="121" xfId="0" applyNumberFormat="1" applyFont="1" applyBorder="1" applyAlignment="1">
      <alignment horizontal="right"/>
    </xf>
    <xf numFmtId="0" fontId="10" fillId="37" borderId="9" xfId="0" applyFont="1" applyFill="1" applyBorder="1" applyAlignment="1">
      <alignment horizontal="center" vertical="center"/>
    </xf>
    <xf numFmtId="1" fontId="47" fillId="36" borderId="23" xfId="1" applyNumberFormat="1" applyFont="1" applyFill="1" applyBorder="1" applyAlignment="1">
      <alignment horizontal="center"/>
    </xf>
    <xf numFmtId="1" fontId="47" fillId="36" borderId="116" xfId="1" applyNumberFormat="1" applyFont="1" applyFill="1" applyBorder="1" applyAlignment="1">
      <alignment horizontal="center"/>
    </xf>
    <xf numFmtId="0" fontId="47" fillId="36" borderId="23" xfId="1" applyFont="1" applyFill="1" applyBorder="1" applyAlignment="1">
      <alignment horizontal="center"/>
    </xf>
    <xf numFmtId="0" fontId="47" fillId="36" borderId="116" xfId="1" applyFont="1" applyFill="1" applyBorder="1" applyAlignment="1">
      <alignment horizontal="center"/>
    </xf>
    <xf numFmtId="0" fontId="22" fillId="0" borderId="201" xfId="1" applyFont="1" applyBorder="1" applyAlignment="1">
      <alignment horizontal="center"/>
    </xf>
    <xf numFmtId="1" fontId="64" fillId="38" borderId="202" xfId="1" applyNumberFormat="1" applyFont="1" applyFill="1" applyBorder="1" applyAlignment="1">
      <alignment horizontal="center"/>
    </xf>
    <xf numFmtId="0" fontId="64" fillId="38" borderId="204" xfId="1" applyFont="1" applyFill="1" applyBorder="1" applyAlignment="1">
      <alignment horizontal="center"/>
    </xf>
    <xf numFmtId="1" fontId="47" fillId="36" borderId="20" xfId="1" applyNumberFormat="1" applyFont="1" applyFill="1" applyBorder="1" applyAlignment="1">
      <alignment horizontal="center"/>
    </xf>
    <xf numFmtId="1" fontId="64" fillId="38" borderId="205" xfId="1" applyNumberFormat="1" applyFont="1" applyFill="1" applyBorder="1" applyAlignment="1">
      <alignment horizontal="center"/>
    </xf>
    <xf numFmtId="0" fontId="71" fillId="0" borderId="0" xfId="0" applyFont="1"/>
    <xf numFmtId="2" fontId="72" fillId="0" borderId="7" xfId="1" applyNumberFormat="1" applyFont="1" applyBorder="1" applyAlignment="1" applyProtection="1">
      <alignment horizontal="center"/>
      <protection locked="0"/>
    </xf>
    <xf numFmtId="2" fontId="63" fillId="0" borderId="9" xfId="2" applyNumberFormat="1" applyFont="1" applyBorder="1" applyAlignment="1">
      <alignment horizontal="center"/>
    </xf>
    <xf numFmtId="49" fontId="60" fillId="0" borderId="33" xfId="1" applyNumberFormat="1" applyFont="1" applyBorder="1" applyAlignment="1">
      <alignment horizontal="left"/>
    </xf>
    <xf numFmtId="0" fontId="73" fillId="0" borderId="0" xfId="1" applyFont="1" applyAlignment="1">
      <alignment horizontal="center" vertical="center"/>
    </xf>
    <xf numFmtId="0" fontId="73" fillId="0" borderId="0" xfId="1" applyFont="1" applyAlignment="1">
      <alignment horizontal="center"/>
    </xf>
    <xf numFmtId="0" fontId="73" fillId="0" borderId="0" xfId="2" applyFont="1" applyAlignment="1">
      <alignment horizontal="center"/>
    </xf>
    <xf numFmtId="0" fontId="61" fillId="0" borderId="112" xfId="2" applyFont="1" applyBorder="1" applyAlignment="1">
      <alignment horizontal="left"/>
    </xf>
    <xf numFmtId="0" fontId="61" fillId="0" borderId="30" xfId="0" applyFont="1" applyBorder="1" applyAlignment="1">
      <alignment horizontal="center"/>
    </xf>
    <xf numFmtId="0" fontId="22" fillId="39" borderId="55" xfId="1" applyFont="1" applyFill="1" applyBorder="1" applyAlignment="1">
      <alignment horizontal="center"/>
    </xf>
    <xf numFmtId="49" fontId="60" fillId="0" borderId="0" xfId="1" applyNumberFormat="1" applyFont="1" applyAlignment="1">
      <alignment horizontal="left"/>
    </xf>
    <xf numFmtId="0" fontId="60" fillId="0" borderId="0" xfId="2" applyFont="1"/>
    <xf numFmtId="0" fontId="60" fillId="0" borderId="0" xfId="0" applyFont="1"/>
    <xf numFmtId="0" fontId="61" fillId="0" borderId="0" xfId="1" applyFont="1" applyAlignment="1">
      <alignment horizontal="center" vertical="center"/>
    </xf>
    <xf numFmtId="0" fontId="60" fillId="0" borderId="0" xfId="1" applyFont="1" applyAlignment="1">
      <alignment horizontal="center"/>
    </xf>
    <xf numFmtId="0" fontId="60" fillId="0" borderId="0" xfId="2" applyFont="1" applyAlignment="1">
      <alignment horizontal="center"/>
    </xf>
    <xf numFmtId="0" fontId="60" fillId="0" borderId="0" xfId="0" applyFont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60" fillId="0" borderId="0" xfId="1" applyFont="1" applyAlignment="1">
      <alignment horizontal="left"/>
    </xf>
    <xf numFmtId="0" fontId="61" fillId="0" borderId="23" xfId="0" applyFont="1" applyBorder="1" applyAlignment="1">
      <alignment horizontal="center"/>
    </xf>
    <xf numFmtId="0" fontId="8" fillId="0" borderId="32" xfId="1" applyFont="1" applyBorder="1" applyAlignment="1">
      <alignment horizontal="left"/>
    </xf>
    <xf numFmtId="0" fontId="8" fillId="0" borderId="31" xfId="1" applyFont="1" applyBorder="1" applyAlignment="1">
      <alignment horizontal="center"/>
    </xf>
    <xf numFmtId="49" fontId="61" fillId="0" borderId="33" xfId="1" applyNumberFormat="1" applyFont="1" applyBorder="1" applyAlignment="1">
      <alignment horizontal="left"/>
    </xf>
    <xf numFmtId="0" fontId="8" fillId="0" borderId="32" xfId="1" applyFont="1" applyBorder="1" applyAlignment="1">
      <alignment horizontal="center"/>
    </xf>
    <xf numFmtId="0" fontId="8" fillId="0" borderId="22" xfId="1" applyFont="1" applyBorder="1" applyAlignment="1">
      <alignment horizontal="left"/>
    </xf>
    <xf numFmtId="1" fontId="52" fillId="5" borderId="30" xfId="0" applyNumberFormat="1" applyFont="1" applyFill="1" applyBorder="1" applyAlignment="1">
      <alignment horizontal="center"/>
    </xf>
    <xf numFmtId="1" fontId="52" fillId="5" borderId="93" xfId="0" applyNumberFormat="1" applyFont="1" applyFill="1" applyBorder="1" applyAlignment="1">
      <alignment horizontal="center"/>
    </xf>
    <xf numFmtId="1" fontId="47" fillId="36" borderId="23" xfId="1" applyNumberFormat="1" applyFont="1" applyFill="1" applyBorder="1" applyAlignment="1" applyProtection="1">
      <alignment horizontal="center"/>
      <protection locked="0"/>
    </xf>
    <xf numFmtId="1" fontId="47" fillId="36" borderId="116" xfId="1" applyNumberFormat="1" applyFont="1" applyFill="1" applyBorder="1" applyAlignment="1" applyProtection="1">
      <alignment horizontal="center"/>
      <protection locked="0"/>
    </xf>
    <xf numFmtId="164" fontId="63" fillId="3" borderId="23" xfId="0" applyNumberFormat="1" applyFont="1" applyFill="1" applyBorder="1" applyAlignment="1">
      <alignment horizontal="center"/>
    </xf>
    <xf numFmtId="164" fontId="2" fillId="3" borderId="93" xfId="0" applyNumberFormat="1" applyFont="1" applyFill="1" applyBorder="1" applyAlignment="1">
      <alignment horizontal="center"/>
    </xf>
    <xf numFmtId="165" fontId="68" fillId="0" borderId="145" xfId="1" applyNumberFormat="1" applyFont="1" applyBorder="1" applyAlignment="1">
      <alignment horizontal="center"/>
    </xf>
    <xf numFmtId="166" fontId="25" fillId="0" borderId="21" xfId="2" applyNumberFormat="1" applyFont="1" applyBorder="1" applyAlignment="1">
      <alignment horizontal="center"/>
    </xf>
    <xf numFmtId="0" fontId="22" fillId="0" borderId="34" xfId="1" applyFont="1" applyBorder="1" applyAlignment="1">
      <alignment horizontal="center"/>
    </xf>
    <xf numFmtId="0" fontId="64" fillId="38" borderId="47" xfId="1" applyFont="1" applyFill="1" applyBorder="1" applyAlignment="1">
      <alignment horizontal="center"/>
    </xf>
    <xf numFmtId="1" fontId="47" fillId="36" borderId="161" xfId="1" applyNumberFormat="1" applyFont="1" applyFill="1" applyBorder="1" applyAlignment="1">
      <alignment horizontal="center"/>
    </xf>
    <xf numFmtId="0" fontId="65" fillId="38" borderId="47" xfId="1" applyFont="1" applyFill="1" applyBorder="1" applyAlignment="1">
      <alignment horizontal="center"/>
    </xf>
    <xf numFmtId="1" fontId="68" fillId="31" borderId="209" xfId="1" applyNumberFormat="1" applyFont="1" applyFill="1" applyBorder="1" applyAlignment="1" applyProtection="1">
      <alignment horizontal="center"/>
      <protection locked="0"/>
    </xf>
    <xf numFmtId="166" fontId="22" fillId="0" borderId="210" xfId="1" applyNumberFormat="1" applyFont="1" applyBorder="1" applyAlignment="1" applyProtection="1">
      <alignment horizontal="center"/>
      <protection locked="0"/>
    </xf>
    <xf numFmtId="1" fontId="67" fillId="0" borderId="16" xfId="1" applyNumberFormat="1" applyFont="1" applyBorder="1" applyAlignment="1">
      <alignment horizontal="center"/>
    </xf>
    <xf numFmtId="1" fontId="68" fillId="0" borderId="25" xfId="1" applyNumberFormat="1" applyFont="1" applyBorder="1" applyAlignment="1">
      <alignment horizontal="center"/>
    </xf>
    <xf numFmtId="1" fontId="67" fillId="0" borderId="25" xfId="1" applyNumberFormat="1" applyFont="1" applyBorder="1" applyAlignment="1">
      <alignment horizontal="center"/>
    </xf>
    <xf numFmtId="1" fontId="67" fillId="0" borderId="6" xfId="1" applyNumberFormat="1" applyFont="1" applyBorder="1" applyAlignment="1">
      <alignment horizontal="center"/>
    </xf>
    <xf numFmtId="0" fontId="26" fillId="6" borderId="47" xfId="1" applyFont="1" applyFill="1" applyBorder="1" applyAlignment="1">
      <alignment horizontal="center"/>
    </xf>
    <xf numFmtId="0" fontId="64" fillId="38" borderId="207" xfId="1" applyFont="1" applyFill="1" applyBorder="1" applyAlignment="1">
      <alignment horizontal="center"/>
    </xf>
    <xf numFmtId="0" fontId="65" fillId="38" borderId="93" xfId="1" applyFont="1" applyFill="1" applyBorder="1" applyAlignment="1">
      <alignment horizontal="center"/>
    </xf>
    <xf numFmtId="0" fontId="66" fillId="38" borderId="47" xfId="1" applyFont="1" applyFill="1" applyBorder="1" applyAlignment="1">
      <alignment horizontal="center"/>
    </xf>
    <xf numFmtId="0" fontId="64" fillId="38" borderId="93" xfId="1" applyFont="1" applyFill="1" applyBorder="1" applyAlignment="1">
      <alignment horizontal="center"/>
    </xf>
    <xf numFmtId="0" fontId="66" fillId="38" borderId="93" xfId="1" applyFont="1" applyFill="1" applyBorder="1" applyAlignment="1">
      <alignment horizontal="center"/>
    </xf>
    <xf numFmtId="0" fontId="65" fillId="38" borderId="207" xfId="1" applyFont="1" applyFill="1" applyBorder="1" applyAlignment="1">
      <alignment horizontal="center"/>
    </xf>
    <xf numFmtId="0" fontId="26" fillId="6" borderId="186" xfId="1" applyFont="1" applyFill="1" applyBorder="1" applyAlignment="1">
      <alignment horizontal="center"/>
    </xf>
    <xf numFmtId="0" fontId="47" fillId="36" borderId="161" xfId="1" applyFont="1" applyFill="1" applyBorder="1" applyAlignment="1">
      <alignment horizontal="center"/>
    </xf>
    <xf numFmtId="0" fontId="64" fillId="38" borderId="202" xfId="1" applyFont="1" applyFill="1" applyBorder="1" applyAlignment="1">
      <alignment horizontal="center"/>
    </xf>
    <xf numFmtId="0" fontId="22" fillId="38" borderId="214" xfId="1" applyFont="1" applyFill="1" applyBorder="1" applyAlignment="1">
      <alignment horizontal="center"/>
    </xf>
    <xf numFmtId="1" fontId="22" fillId="38" borderId="202" xfId="1" applyNumberFormat="1" applyFont="1" applyFill="1" applyBorder="1" applyAlignment="1">
      <alignment horizontal="center"/>
    </xf>
    <xf numFmtId="0" fontId="22" fillId="38" borderId="202" xfId="1" applyFont="1" applyFill="1" applyBorder="1" applyAlignment="1">
      <alignment horizontal="center"/>
    </xf>
    <xf numFmtId="0" fontId="22" fillId="38" borderId="202" xfId="1" applyFont="1" applyFill="1" applyBorder="1" applyAlignment="1" applyProtection="1">
      <alignment horizontal="center"/>
      <protection locked="0"/>
    </xf>
    <xf numFmtId="2" fontId="22" fillId="0" borderId="179" xfId="1" applyNumberFormat="1" applyFont="1" applyBorder="1" applyAlignment="1" applyProtection="1">
      <alignment horizontal="center"/>
      <protection locked="0"/>
    </xf>
    <xf numFmtId="0" fontId="22" fillId="37" borderId="212" xfId="1" applyFont="1" applyFill="1" applyBorder="1" applyAlignment="1">
      <alignment horizontal="center"/>
    </xf>
    <xf numFmtId="0" fontId="22" fillId="37" borderId="32" xfId="1" applyFont="1" applyFill="1" applyBorder="1" applyAlignment="1">
      <alignment horizontal="center"/>
    </xf>
    <xf numFmtId="166" fontId="25" fillId="37" borderId="22" xfId="1" applyNumberFormat="1" applyFont="1" applyFill="1" applyBorder="1" applyAlignment="1" applyProtection="1">
      <alignment horizontal="center"/>
      <protection locked="0"/>
    </xf>
    <xf numFmtId="1" fontId="25" fillId="37" borderId="162" xfId="1" applyNumberFormat="1" applyFont="1" applyFill="1" applyBorder="1" applyAlignment="1">
      <alignment horizontal="center"/>
    </xf>
    <xf numFmtId="1" fontId="22" fillId="37" borderId="212" xfId="1" applyNumberFormat="1" applyFont="1" applyFill="1" applyBorder="1" applyAlignment="1">
      <alignment horizontal="center"/>
    </xf>
    <xf numFmtId="1" fontId="22" fillId="37" borderId="0" xfId="1" applyNumberFormat="1" applyFont="1" applyFill="1" applyAlignment="1">
      <alignment horizontal="center"/>
    </xf>
    <xf numFmtId="166" fontId="22" fillId="37" borderId="108" xfId="1" applyNumberFormat="1" applyFont="1" applyFill="1" applyBorder="1" applyAlignment="1" applyProtection="1">
      <alignment horizontal="center"/>
      <protection locked="0"/>
    </xf>
    <xf numFmtId="166" fontId="25" fillId="37" borderId="185" xfId="1" applyNumberFormat="1" applyFont="1" applyFill="1" applyBorder="1" applyAlignment="1" applyProtection="1">
      <alignment horizontal="center"/>
      <protection locked="0"/>
    </xf>
    <xf numFmtId="1" fontId="25" fillId="37" borderId="162" xfId="1" applyNumberFormat="1" applyFont="1" applyFill="1" applyBorder="1" applyAlignment="1" applyProtection="1">
      <alignment horizontal="center"/>
      <protection locked="0"/>
    </xf>
    <xf numFmtId="0" fontId="64" fillId="38" borderId="215" xfId="1" applyFont="1" applyFill="1" applyBorder="1" applyAlignment="1" applyProtection="1">
      <alignment horizontal="center"/>
      <protection locked="0"/>
    </xf>
    <xf numFmtId="1" fontId="68" fillId="0" borderId="217" xfId="1" applyNumberFormat="1" applyFont="1" applyBorder="1" applyAlignment="1">
      <alignment horizontal="center"/>
    </xf>
    <xf numFmtId="1" fontId="68" fillId="0" borderId="0" xfId="1" applyNumberFormat="1" applyFont="1" applyAlignment="1">
      <alignment horizontal="center"/>
    </xf>
    <xf numFmtId="1" fontId="64" fillId="38" borderId="93" xfId="1" applyNumberFormat="1" applyFont="1" applyFill="1" applyBorder="1" applyAlignment="1">
      <alignment horizontal="center"/>
    </xf>
    <xf numFmtId="0" fontId="22" fillId="38" borderId="93" xfId="1" applyFont="1" applyFill="1" applyBorder="1" applyAlignment="1">
      <alignment horizontal="center"/>
    </xf>
    <xf numFmtId="0" fontId="64" fillId="38" borderId="119" xfId="1" applyFont="1" applyFill="1" applyBorder="1" applyAlignment="1">
      <alignment horizontal="center"/>
    </xf>
    <xf numFmtId="0" fontId="69" fillId="38" borderId="93" xfId="1" applyFont="1" applyFill="1" applyBorder="1" applyAlignment="1">
      <alignment horizontal="center"/>
    </xf>
    <xf numFmtId="1" fontId="67" fillId="0" borderId="193" xfId="1" applyNumberFormat="1" applyFont="1" applyBorder="1" applyAlignment="1">
      <alignment horizontal="center"/>
    </xf>
    <xf numFmtId="1" fontId="67" fillId="0" borderId="217" xfId="1" applyNumberFormat="1" applyFont="1" applyBorder="1" applyAlignment="1">
      <alignment horizontal="center"/>
    </xf>
    <xf numFmtId="1" fontId="68" fillId="0" borderId="193" xfId="1" applyNumberFormat="1" applyFont="1" applyBorder="1" applyAlignment="1">
      <alignment horizontal="center"/>
    </xf>
    <xf numFmtId="1" fontId="67" fillId="0" borderId="58" xfId="1" applyNumberFormat="1" applyFont="1" applyBorder="1" applyAlignment="1">
      <alignment horizontal="center"/>
    </xf>
    <xf numFmtId="1" fontId="67" fillId="0" borderId="8" xfId="1" applyNumberFormat="1" applyFont="1" applyBorder="1" applyAlignment="1">
      <alignment horizontal="center"/>
    </xf>
    <xf numFmtId="1" fontId="67" fillId="0" borderId="23" xfId="1" applyNumberFormat="1" applyFont="1" applyBorder="1" applyAlignment="1">
      <alignment horizontal="center"/>
    </xf>
    <xf numFmtId="1" fontId="67" fillId="0" borderId="26" xfId="1" applyNumberFormat="1" applyFont="1" applyBorder="1" applyAlignment="1">
      <alignment horizontal="center"/>
    </xf>
    <xf numFmtId="0" fontId="64" fillId="38" borderId="112" xfId="1" applyFont="1" applyFill="1" applyBorder="1" applyAlignment="1">
      <alignment horizontal="center"/>
    </xf>
    <xf numFmtId="0" fontId="64" fillId="38" borderId="113" xfId="1" applyFont="1" applyFill="1" applyBorder="1" applyAlignment="1">
      <alignment horizontal="center"/>
    </xf>
    <xf numFmtId="0" fontId="22" fillId="38" borderId="112" xfId="1" applyFont="1" applyFill="1" applyBorder="1" applyAlignment="1">
      <alignment horizontal="center"/>
    </xf>
    <xf numFmtId="0" fontId="65" fillId="38" borderId="112" xfId="1" applyFont="1" applyFill="1" applyBorder="1" applyAlignment="1">
      <alignment horizontal="center"/>
    </xf>
    <xf numFmtId="0" fontId="65" fillId="38" borderId="119" xfId="1" applyFont="1" applyFill="1" applyBorder="1" applyAlignment="1">
      <alignment horizontal="center"/>
    </xf>
    <xf numFmtId="1" fontId="65" fillId="38" borderId="218" xfId="1" applyNumberFormat="1" applyFont="1" applyFill="1" applyBorder="1" applyAlignment="1">
      <alignment horizontal="center"/>
    </xf>
    <xf numFmtId="1" fontId="64" fillId="38" borderId="218" xfId="1" applyNumberFormat="1" applyFont="1" applyFill="1" applyBorder="1" applyAlignment="1">
      <alignment horizontal="center"/>
    </xf>
    <xf numFmtId="1" fontId="64" fillId="38" borderId="219" xfId="1" applyNumberFormat="1" applyFont="1" applyFill="1" applyBorder="1" applyAlignment="1">
      <alignment horizontal="center"/>
    </xf>
    <xf numFmtId="1" fontId="64" fillId="38" borderId="220" xfId="1" applyNumberFormat="1" applyFont="1" applyFill="1" applyBorder="1" applyAlignment="1">
      <alignment horizontal="center"/>
    </xf>
    <xf numFmtId="1" fontId="64" fillId="38" borderId="113" xfId="1" applyNumberFormat="1" applyFont="1" applyFill="1" applyBorder="1" applyAlignment="1">
      <alignment horizontal="center"/>
    </xf>
    <xf numFmtId="1" fontId="22" fillId="38" borderId="93" xfId="1" applyNumberFormat="1" applyFont="1" applyFill="1" applyBorder="1" applyAlignment="1">
      <alignment horizontal="center"/>
    </xf>
    <xf numFmtId="1" fontId="65" fillId="38" borderId="93" xfId="1" applyNumberFormat="1" applyFont="1" applyFill="1" applyBorder="1" applyAlignment="1">
      <alignment horizontal="center"/>
    </xf>
    <xf numFmtId="1" fontId="64" fillId="38" borderId="221" xfId="1" applyNumberFormat="1" applyFont="1" applyFill="1" applyBorder="1" applyAlignment="1">
      <alignment horizontal="center"/>
    </xf>
    <xf numFmtId="1" fontId="65" fillId="38" borderId="113" xfId="1" applyNumberFormat="1" applyFont="1" applyFill="1" applyBorder="1" applyAlignment="1">
      <alignment horizontal="center"/>
    </xf>
    <xf numFmtId="1" fontId="69" fillId="38" borderId="93" xfId="1" applyNumberFormat="1" applyFont="1" applyFill="1" applyBorder="1" applyAlignment="1">
      <alignment horizontal="center"/>
    </xf>
    <xf numFmtId="1" fontId="67" fillId="37" borderId="30" xfId="1" applyNumberFormat="1" applyFont="1" applyFill="1" applyBorder="1" applyAlignment="1" applyProtection="1">
      <alignment horizontal="center"/>
      <protection locked="0"/>
    </xf>
    <xf numFmtId="1" fontId="67" fillId="37" borderId="8" xfId="1" applyNumberFormat="1" applyFont="1" applyFill="1" applyBorder="1" applyAlignment="1" applyProtection="1">
      <alignment horizontal="center"/>
      <protection locked="0"/>
    </xf>
    <xf numFmtId="1" fontId="67" fillId="37" borderId="26" xfId="1" applyNumberFormat="1" applyFont="1" applyFill="1" applyBorder="1" applyAlignment="1" applyProtection="1">
      <alignment horizontal="center"/>
      <protection locked="0"/>
    </xf>
    <xf numFmtId="1" fontId="67" fillId="37" borderId="23" xfId="1" applyNumberFormat="1" applyFont="1" applyFill="1" applyBorder="1" applyAlignment="1" applyProtection="1">
      <alignment horizontal="center"/>
      <protection locked="0"/>
    </xf>
    <xf numFmtId="0" fontId="65" fillId="38" borderId="93" xfId="1" applyFont="1" applyFill="1" applyBorder="1" applyAlignment="1" applyProtection="1">
      <alignment horizontal="center"/>
      <protection locked="0"/>
    </xf>
    <xf numFmtId="0" fontId="64" fillId="38" borderId="93" xfId="1" applyFont="1" applyFill="1" applyBorder="1" applyAlignment="1" applyProtection="1">
      <alignment horizontal="center"/>
      <protection locked="0"/>
    </xf>
    <xf numFmtId="0" fontId="64" fillId="38" borderId="119" xfId="1" applyFont="1" applyFill="1" applyBorder="1" applyAlignment="1" applyProtection="1">
      <alignment horizontal="center"/>
      <protection locked="0"/>
    </xf>
    <xf numFmtId="0" fontId="64" fillId="38" borderId="112" xfId="1" applyFont="1" applyFill="1" applyBorder="1" applyAlignment="1" applyProtection="1">
      <alignment horizontal="center"/>
      <protection locked="0"/>
    </xf>
    <xf numFmtId="0" fontId="22" fillId="38" borderId="93" xfId="1" applyFont="1" applyFill="1" applyBorder="1" applyAlignment="1" applyProtection="1">
      <alignment horizontal="center"/>
      <protection locked="0"/>
    </xf>
    <xf numFmtId="0" fontId="65" fillId="38" borderId="119" xfId="1" applyFont="1" applyFill="1" applyBorder="1" applyAlignment="1" applyProtection="1">
      <alignment horizontal="center"/>
      <protection locked="0"/>
    </xf>
    <xf numFmtId="0" fontId="65" fillId="38" borderId="113" xfId="1" applyFont="1" applyFill="1" applyBorder="1" applyAlignment="1">
      <alignment horizontal="center"/>
    </xf>
    <xf numFmtId="0" fontId="65" fillId="38" borderId="113" xfId="1" applyFont="1" applyFill="1" applyBorder="1" applyAlignment="1" applyProtection="1">
      <alignment horizontal="center"/>
      <protection locked="0"/>
    </xf>
    <xf numFmtId="0" fontId="65" fillId="38" borderId="112" xfId="1" applyFont="1" applyFill="1" applyBorder="1" applyAlignment="1" applyProtection="1">
      <alignment horizontal="center"/>
      <protection locked="0"/>
    </xf>
    <xf numFmtId="0" fontId="44" fillId="0" borderId="0" xfId="2" applyFont="1" applyAlignment="1">
      <alignment horizontal="right"/>
    </xf>
    <xf numFmtId="0" fontId="75" fillId="0" borderId="0" xfId="2" applyFont="1"/>
    <xf numFmtId="0" fontId="68" fillId="0" borderId="65" xfId="1" applyFont="1" applyBorder="1" applyAlignment="1">
      <alignment horizontal="center"/>
    </xf>
    <xf numFmtId="0" fontId="68" fillId="0" borderId="8" xfId="1" applyFont="1" applyBorder="1" applyAlignment="1">
      <alignment horizontal="center"/>
    </xf>
    <xf numFmtId="0" fontId="68" fillId="0" borderId="23" xfId="1" applyFont="1" applyBorder="1" applyAlignment="1">
      <alignment horizontal="center"/>
    </xf>
    <xf numFmtId="1" fontId="68" fillId="0" borderId="8" xfId="1" applyNumberFormat="1" applyFont="1" applyBorder="1" applyAlignment="1">
      <alignment horizontal="center"/>
    </xf>
    <xf numFmtId="1" fontId="68" fillId="0" borderId="23" xfId="1" applyNumberFormat="1" applyFont="1" applyBorder="1" applyAlignment="1">
      <alignment horizontal="center"/>
    </xf>
    <xf numFmtId="0" fontId="68" fillId="0" borderId="65" xfId="1" applyFont="1" applyBorder="1" applyAlignment="1" applyProtection="1">
      <alignment horizontal="center"/>
      <protection locked="0"/>
    </xf>
    <xf numFmtId="0" fontId="68" fillId="0" borderId="8" xfId="1" applyFont="1" applyBorder="1" applyAlignment="1" applyProtection="1">
      <alignment horizontal="center"/>
      <protection locked="0"/>
    </xf>
    <xf numFmtId="0" fontId="68" fillId="0" borderId="23" xfId="1" applyFont="1" applyBorder="1" applyAlignment="1" applyProtection="1">
      <alignment horizontal="center"/>
      <protection locked="0"/>
    </xf>
    <xf numFmtId="165" fontId="68" fillId="0" borderId="217" xfId="1" applyNumberFormat="1" applyFont="1" applyBorder="1" applyAlignment="1">
      <alignment horizontal="center"/>
    </xf>
    <xf numFmtId="0" fontId="65" fillId="32" borderId="93" xfId="1" applyFont="1" applyFill="1" applyBorder="1" applyAlignment="1" applyProtection="1">
      <alignment horizontal="center"/>
      <protection locked="0"/>
    </xf>
    <xf numFmtId="0" fontId="65" fillId="32" borderId="119" xfId="1" applyFont="1" applyFill="1" applyBorder="1" applyAlignment="1" applyProtection="1">
      <alignment horizontal="center"/>
      <protection locked="0"/>
    </xf>
    <xf numFmtId="0" fontId="69" fillId="32" borderId="93" xfId="1" applyFont="1" applyFill="1" applyBorder="1" applyAlignment="1" applyProtection="1">
      <alignment horizontal="center"/>
      <protection locked="0"/>
    </xf>
    <xf numFmtId="0" fontId="76" fillId="0" borderId="0" xfId="2" applyFont="1"/>
    <xf numFmtId="49" fontId="60" fillId="0" borderId="27" xfId="1" applyNumberFormat="1" applyFont="1" applyBorder="1" applyAlignment="1">
      <alignment horizontal="left"/>
    </xf>
    <xf numFmtId="0" fontId="22" fillId="0" borderId="109" xfId="1" applyFont="1" applyBorder="1" applyAlignment="1">
      <alignment horizontal="center"/>
    </xf>
    <xf numFmtId="0" fontId="47" fillId="36" borderId="163" xfId="1" applyFont="1" applyFill="1" applyBorder="1" applyAlignment="1">
      <alignment horizontal="center"/>
    </xf>
    <xf numFmtId="1" fontId="47" fillId="36" borderId="163" xfId="1" applyNumberFormat="1" applyFont="1" applyFill="1" applyBorder="1" applyAlignment="1" applyProtection="1">
      <alignment horizontal="center"/>
      <protection locked="0"/>
    </xf>
    <xf numFmtId="2" fontId="22" fillId="0" borderId="164" xfId="1" applyNumberFormat="1" applyFont="1" applyBorder="1" applyAlignment="1" applyProtection="1">
      <alignment horizontal="center" vertical="center"/>
      <protection locked="0"/>
    </xf>
    <xf numFmtId="1" fontId="52" fillId="5" borderId="161" xfId="0" applyNumberFormat="1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166" fontId="11" fillId="0" borderId="16" xfId="0" applyNumberFormat="1" applyFont="1" applyBorder="1" applyAlignment="1">
      <alignment horizontal="right"/>
    </xf>
    <xf numFmtId="1" fontId="11" fillId="2" borderId="20" xfId="0" applyNumberFormat="1" applyFont="1" applyFill="1" applyBorder="1" applyAlignment="1">
      <alignment horizontal="right"/>
    </xf>
    <xf numFmtId="1" fontId="11" fillId="2" borderId="109" xfId="0" applyNumberFormat="1" applyFont="1" applyFill="1" applyBorder="1" applyAlignment="1">
      <alignment horizontal="right"/>
    </xf>
    <xf numFmtId="1" fontId="52" fillId="5" borderId="114" xfId="0" applyNumberFormat="1" applyFont="1" applyFill="1" applyBorder="1" applyAlignment="1">
      <alignment horizontal="center"/>
    </xf>
    <xf numFmtId="0" fontId="73" fillId="0" borderId="112" xfId="0" applyFont="1" applyBorder="1" applyAlignment="1">
      <alignment vertical="center"/>
    </xf>
    <xf numFmtId="0" fontId="57" fillId="34" borderId="117" xfId="0" applyFont="1" applyFill="1" applyBorder="1" applyAlignment="1">
      <alignment horizontal="center" vertical="center"/>
    </xf>
    <xf numFmtId="0" fontId="57" fillId="37" borderId="28" xfId="0" applyFont="1" applyFill="1" applyBorder="1" applyAlignment="1">
      <alignment horizontal="center" vertical="center"/>
    </xf>
    <xf numFmtId="0" fontId="22" fillId="0" borderId="159" xfId="1" applyFont="1" applyBorder="1" applyAlignment="1" applyProtection="1">
      <alignment horizontal="center"/>
      <protection locked="0"/>
    </xf>
    <xf numFmtId="166" fontId="22" fillId="0" borderId="54" xfId="1" applyNumberFormat="1" applyFont="1" applyBorder="1" applyAlignment="1" applyProtection="1">
      <alignment horizontal="center" vertical="center"/>
      <protection locked="0"/>
    </xf>
    <xf numFmtId="1" fontId="22" fillId="39" borderId="5" xfId="1" applyNumberFormat="1" applyFont="1" applyFill="1" applyBorder="1" applyAlignment="1">
      <alignment horizontal="center"/>
    </xf>
    <xf numFmtId="1" fontId="22" fillId="39" borderId="8" xfId="1" applyNumberFormat="1" applyFont="1" applyFill="1" applyBorder="1" applyAlignment="1">
      <alignment horizontal="center"/>
    </xf>
    <xf numFmtId="1" fontId="22" fillId="39" borderId="123" xfId="1" applyNumberFormat="1" applyFont="1" applyFill="1" applyBorder="1" applyAlignment="1">
      <alignment horizontal="center"/>
    </xf>
    <xf numFmtId="0" fontId="22" fillId="39" borderId="30" xfId="1" applyFont="1" applyFill="1" applyBorder="1" applyAlignment="1">
      <alignment horizontal="center"/>
    </xf>
    <xf numFmtId="0" fontId="61" fillId="0" borderId="5" xfId="0" applyFont="1" applyBorder="1" applyAlignment="1">
      <alignment horizontal="center" vertical="center" wrapText="1"/>
    </xf>
    <xf numFmtId="0" fontId="61" fillId="0" borderId="58" xfId="0" applyFont="1" applyBorder="1" applyAlignment="1">
      <alignment horizontal="center" vertical="center" wrapText="1"/>
    </xf>
    <xf numFmtId="0" fontId="61" fillId="0" borderId="122" xfId="0" applyFont="1" applyBorder="1" applyAlignment="1">
      <alignment horizontal="center" vertical="center" wrapText="1"/>
    </xf>
    <xf numFmtId="0" fontId="61" fillId="0" borderId="58" xfId="1" applyFont="1" applyBorder="1" applyAlignment="1">
      <alignment horizontal="center" vertical="center"/>
    </xf>
    <xf numFmtId="0" fontId="61" fillId="0" borderId="65" xfId="1" applyFont="1" applyBorder="1" applyAlignment="1">
      <alignment horizontal="center"/>
    </xf>
    <xf numFmtId="0" fontId="61" fillId="0" borderId="55" xfId="1" applyFont="1" applyBorder="1" applyAlignment="1">
      <alignment horizontal="center"/>
    </xf>
    <xf numFmtId="0" fontId="61" fillId="0" borderId="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9" fillId="0" borderId="24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55" xfId="2" applyFont="1" applyBorder="1" applyAlignment="1">
      <alignment horizontal="center"/>
    </xf>
    <xf numFmtId="0" fontId="73" fillId="0" borderId="27" xfId="2" applyFont="1" applyBorder="1"/>
    <xf numFmtId="0" fontId="73" fillId="0" borderId="4" xfId="2" applyFont="1" applyBorder="1"/>
    <xf numFmtId="0" fontId="73" fillId="0" borderId="4" xfId="2" applyFont="1" applyBorder="1" applyAlignment="1">
      <alignment horizontal="center"/>
    </xf>
    <xf numFmtId="0" fontId="73" fillId="0" borderId="23" xfId="2" applyFont="1" applyBorder="1" applyAlignment="1">
      <alignment horizontal="center"/>
    </xf>
    <xf numFmtId="0" fontId="73" fillId="0" borderId="9" xfId="2" applyFont="1" applyBorder="1"/>
    <xf numFmtId="0" fontId="73" fillId="0" borderId="7" xfId="2" applyFont="1" applyBorder="1"/>
    <xf numFmtId="0" fontId="73" fillId="0" borderId="7" xfId="2" applyFont="1" applyBorder="1" applyAlignment="1">
      <alignment horizontal="center"/>
    </xf>
    <xf numFmtId="0" fontId="73" fillId="0" borderId="46" xfId="2" applyFont="1" applyBorder="1"/>
    <xf numFmtId="0" fontId="73" fillId="0" borderId="45" xfId="2" applyFont="1" applyBorder="1"/>
    <xf numFmtId="0" fontId="73" fillId="0" borderId="45" xfId="2" applyFont="1" applyBorder="1" applyAlignment="1">
      <alignment horizontal="center"/>
    </xf>
    <xf numFmtId="0" fontId="73" fillId="0" borderId="55" xfId="2" applyFont="1" applyBorder="1" applyAlignment="1">
      <alignment horizontal="center"/>
    </xf>
    <xf numFmtId="0" fontId="9" fillId="0" borderId="55" xfId="1" applyFont="1" applyBorder="1" applyAlignment="1">
      <alignment horizontal="center" vertical="center"/>
    </xf>
    <xf numFmtId="0" fontId="60" fillId="0" borderId="200" xfId="2" applyFont="1" applyBorder="1"/>
    <xf numFmtId="0" fontId="60" fillId="0" borderId="31" xfId="0" applyFont="1" applyBorder="1" applyAlignment="1">
      <alignment horizontal="center"/>
    </xf>
    <xf numFmtId="0" fontId="61" fillId="0" borderId="30" xfId="1" applyFont="1" applyBorder="1" applyAlignment="1">
      <alignment horizontal="center"/>
    </xf>
    <xf numFmtId="0" fontId="61" fillId="0" borderId="54" xfId="2" applyFont="1" applyBorder="1"/>
    <xf numFmtId="0" fontId="8" fillId="0" borderId="31" xfId="2" applyFont="1" applyBorder="1"/>
    <xf numFmtId="0" fontId="60" fillId="0" borderId="53" xfId="0" applyFont="1" applyBorder="1" applyAlignment="1">
      <alignment horizontal="center"/>
    </xf>
    <xf numFmtId="0" fontId="61" fillId="0" borderId="24" xfId="2" applyFont="1" applyBorder="1" applyAlignment="1">
      <alignment horizontal="center"/>
    </xf>
    <xf numFmtId="0" fontId="8" fillId="0" borderId="31" xfId="1" applyFont="1" applyBorder="1" applyAlignment="1">
      <alignment horizontal="left"/>
    </xf>
    <xf numFmtId="0" fontId="8" fillId="0" borderId="53" xfId="1" applyFont="1" applyBorder="1" applyAlignment="1">
      <alignment horizontal="left"/>
    </xf>
    <xf numFmtId="49" fontId="60" fillId="0" borderId="31" xfId="1" applyNumberFormat="1" applyFont="1" applyBorder="1" applyAlignment="1">
      <alignment horizontal="left" vertical="center"/>
    </xf>
    <xf numFmtId="0" fontId="8" fillId="0" borderId="53" xfId="1" applyFont="1" applyBorder="1" applyAlignment="1">
      <alignment horizontal="center"/>
    </xf>
    <xf numFmtId="0" fontId="61" fillId="0" borderId="33" xfId="2" applyFont="1" applyBorder="1"/>
    <xf numFmtId="0" fontId="60" fillId="0" borderId="31" xfId="0" applyFont="1" applyBorder="1"/>
    <xf numFmtId="0" fontId="9" fillId="0" borderId="30" xfId="2" applyFont="1" applyBorder="1" applyAlignment="1">
      <alignment horizontal="center"/>
    </xf>
    <xf numFmtId="0" fontId="8" fillId="0" borderId="20" xfId="2" applyFont="1" applyBorder="1"/>
    <xf numFmtId="0" fontId="61" fillId="0" borderId="31" xfId="0" applyFont="1" applyBorder="1"/>
    <xf numFmtId="0" fontId="8" fillId="0" borderId="20" xfId="2" applyFont="1" applyBorder="1" applyAlignment="1">
      <alignment horizontal="center"/>
    </xf>
    <xf numFmtId="0" fontId="61" fillId="0" borderId="31" xfId="0" applyFont="1" applyBorder="1" applyAlignment="1">
      <alignment horizontal="center"/>
    </xf>
    <xf numFmtId="0" fontId="25" fillId="0" borderId="7" xfId="1" applyFont="1" applyBorder="1" applyAlignment="1" applyProtection="1">
      <alignment horizontal="center"/>
      <protection locked="0"/>
    </xf>
    <xf numFmtId="0" fontId="62" fillId="0" borderId="32" xfId="0" applyFont="1" applyBorder="1" applyAlignment="1">
      <alignment horizontal="left"/>
    </xf>
    <xf numFmtId="0" fontId="60" fillId="0" borderId="32" xfId="0" applyFont="1" applyBorder="1"/>
    <xf numFmtId="0" fontId="60" fillId="0" borderId="32" xfId="0" applyFont="1" applyBorder="1" applyAlignment="1">
      <alignment horizontal="center"/>
    </xf>
    <xf numFmtId="167" fontId="63" fillId="2" borderId="53" xfId="0" applyNumberFormat="1" applyFont="1" applyFill="1" applyBorder="1"/>
    <xf numFmtId="164" fontId="2" fillId="3" borderId="182" xfId="0" applyNumberFormat="1" applyFont="1" applyFill="1" applyBorder="1" applyAlignment="1">
      <alignment horizontal="center"/>
    </xf>
    <xf numFmtId="164" fontId="2" fillId="3" borderId="161" xfId="0" applyNumberFormat="1" applyFont="1" applyFill="1" applyBorder="1" applyAlignment="1">
      <alignment horizontal="center"/>
    </xf>
    <xf numFmtId="0" fontId="22" fillId="0" borderId="224" xfId="1" applyFont="1" applyBorder="1" applyAlignment="1">
      <alignment horizontal="center"/>
    </xf>
    <xf numFmtId="1" fontId="25" fillId="39" borderId="55" xfId="1" applyNumberFormat="1" applyFont="1" applyFill="1" applyBorder="1" applyAlignment="1">
      <alignment horizontal="center"/>
    </xf>
    <xf numFmtId="164" fontId="2" fillId="3" borderId="114" xfId="0" applyNumberFormat="1" applyFont="1" applyFill="1" applyBorder="1" applyAlignment="1">
      <alignment horizontal="center"/>
    </xf>
    <xf numFmtId="165" fontId="2" fillId="2" borderId="53" xfId="0" applyNumberFormat="1" applyFont="1" applyFill="1" applyBorder="1"/>
    <xf numFmtId="0" fontId="61" fillId="0" borderId="54" xfId="0" applyFont="1" applyBorder="1"/>
    <xf numFmtId="0" fontId="61" fillId="0" borderId="53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5" fillId="32" borderId="190" xfId="1" applyFont="1" applyFill="1" applyBorder="1" applyAlignment="1">
      <alignment horizontal="center"/>
    </xf>
    <xf numFmtId="0" fontId="65" fillId="32" borderId="20" xfId="1" applyFont="1" applyFill="1" applyBorder="1" applyAlignment="1">
      <alignment horizontal="center"/>
    </xf>
    <xf numFmtId="0" fontId="25" fillId="0" borderId="153" xfId="1" applyFont="1" applyBorder="1" applyAlignment="1" applyProtection="1">
      <alignment horizontal="center"/>
      <protection locked="0"/>
    </xf>
    <xf numFmtId="1" fontId="68" fillId="0" borderId="65" xfId="1" applyNumberFormat="1" applyFont="1" applyBorder="1" applyAlignment="1">
      <alignment horizontal="center"/>
    </xf>
    <xf numFmtId="0" fontId="53" fillId="32" borderId="93" xfId="1" applyFont="1" applyFill="1" applyBorder="1" applyAlignment="1" applyProtection="1">
      <alignment horizontal="center"/>
      <protection locked="0"/>
    </xf>
    <xf numFmtId="0" fontId="68" fillId="0" borderId="30" xfId="1" applyFont="1" applyBorder="1" applyAlignment="1">
      <alignment horizontal="center"/>
    </xf>
    <xf numFmtId="0" fontId="68" fillId="0" borderId="30" xfId="1" applyFont="1" applyBorder="1" applyAlignment="1" applyProtection="1">
      <alignment horizontal="center"/>
      <protection locked="0"/>
    </xf>
    <xf numFmtId="165" fontId="21" fillId="0" borderId="35" xfId="1" applyNumberFormat="1" applyFont="1" applyBorder="1" applyAlignment="1">
      <alignment horizontal="center"/>
    </xf>
    <xf numFmtId="0" fontId="65" fillId="32" borderId="225" xfId="1" applyFont="1" applyFill="1" applyBorder="1" applyAlignment="1">
      <alignment horizontal="center"/>
    </xf>
    <xf numFmtId="1" fontId="76" fillId="0" borderId="0" xfId="2" applyNumberFormat="1" applyFont="1"/>
    <xf numFmtId="2" fontId="22" fillId="0" borderId="6" xfId="1" applyNumberFormat="1" applyFont="1" applyBorder="1" applyAlignment="1" applyProtection="1">
      <alignment horizontal="center"/>
      <protection locked="0"/>
    </xf>
    <xf numFmtId="1" fontId="52" fillId="5" borderId="113" xfId="0" applyNumberFormat="1" applyFont="1" applyFill="1" applyBorder="1" applyAlignment="1">
      <alignment horizontal="center"/>
    </xf>
    <xf numFmtId="0" fontId="18" fillId="0" borderId="25" xfId="2" applyBorder="1"/>
    <xf numFmtId="166" fontId="11" fillId="0" borderId="21" xfId="0" applyNumberFormat="1" applyFont="1" applyBorder="1" applyAlignment="1">
      <alignment horizontal="right"/>
    </xf>
    <xf numFmtId="166" fontId="11" fillId="0" borderId="25" xfId="0" applyNumberFormat="1" applyFont="1" applyBorder="1" applyAlignment="1">
      <alignment horizontal="right"/>
    </xf>
    <xf numFmtId="1" fontId="11" fillId="2" borderId="120" xfId="0" applyNumberFormat="1" applyFont="1" applyFill="1" applyBorder="1" applyAlignment="1">
      <alignment horizontal="right"/>
    </xf>
    <xf numFmtId="0" fontId="64" fillId="38" borderId="213" xfId="1" applyFont="1" applyFill="1" applyBorder="1" applyAlignment="1">
      <alignment horizontal="center"/>
    </xf>
    <xf numFmtId="0" fontId="64" fillId="38" borderId="214" xfId="1" applyFont="1" applyFill="1" applyBorder="1" applyAlignment="1">
      <alignment horizontal="center"/>
    </xf>
    <xf numFmtId="0" fontId="64" fillId="38" borderId="203" xfId="1" applyFont="1" applyFill="1" applyBorder="1" applyAlignment="1">
      <alignment horizontal="center"/>
    </xf>
    <xf numFmtId="0" fontId="66" fillId="38" borderId="95" xfId="1" applyFont="1" applyFill="1" applyBorder="1" applyAlignment="1">
      <alignment horizontal="center"/>
    </xf>
    <xf numFmtId="0" fontId="69" fillId="38" borderId="215" xfId="1" applyFont="1" applyFill="1" applyBorder="1" applyAlignment="1" applyProtection="1">
      <alignment horizontal="center"/>
      <protection locked="0"/>
    </xf>
    <xf numFmtId="0" fontId="64" fillId="38" borderId="216" xfId="1" applyFont="1" applyFill="1" applyBorder="1" applyAlignment="1" applyProtection="1">
      <alignment horizontal="center"/>
      <protection locked="0"/>
    </xf>
    <xf numFmtId="0" fontId="66" fillId="38" borderId="93" xfId="1" applyFont="1" applyFill="1" applyBorder="1" applyAlignment="1" applyProtection="1">
      <alignment horizontal="center"/>
      <protection locked="0"/>
    </xf>
    <xf numFmtId="0" fontId="22" fillId="38" borderId="215" xfId="1" applyFont="1" applyFill="1" applyBorder="1" applyAlignment="1" applyProtection="1">
      <alignment horizontal="center"/>
      <protection locked="0"/>
    </xf>
    <xf numFmtId="1" fontId="67" fillId="0" borderId="223" xfId="1" applyNumberFormat="1" applyFont="1" applyBorder="1" applyAlignment="1">
      <alignment horizontal="center"/>
    </xf>
    <xf numFmtId="1" fontId="68" fillId="0" borderId="16" xfId="1" applyNumberFormat="1" applyFont="1" applyBorder="1" applyAlignment="1">
      <alignment horizontal="center"/>
    </xf>
    <xf numFmtId="1" fontId="67" fillId="0" borderId="0" xfId="1" applyNumberFormat="1" applyFont="1" applyAlignment="1">
      <alignment horizontal="center"/>
    </xf>
    <xf numFmtId="2" fontId="22" fillId="0" borderId="53" xfId="1" applyNumberFormat="1" applyFont="1" applyBorder="1" applyAlignment="1" applyProtection="1">
      <alignment horizontal="center" vertical="center"/>
      <protection locked="0"/>
    </xf>
    <xf numFmtId="1" fontId="21" fillId="0" borderId="208" xfId="1" applyNumberFormat="1" applyFont="1" applyBorder="1" applyAlignment="1">
      <alignment horizontal="center"/>
    </xf>
    <xf numFmtId="1" fontId="67" fillId="0" borderId="55" xfId="1" applyNumberFormat="1" applyFont="1" applyBorder="1" applyAlignment="1">
      <alignment horizontal="center"/>
    </xf>
    <xf numFmtId="0" fontId="65" fillId="38" borderId="130" xfId="1" applyFont="1" applyFill="1" applyBorder="1" applyAlignment="1">
      <alignment horizontal="center"/>
    </xf>
    <xf numFmtId="1" fontId="47" fillId="36" borderId="226" xfId="1" applyNumberFormat="1" applyFont="1" applyFill="1" applyBorder="1" applyAlignment="1">
      <alignment horizontal="center"/>
    </xf>
    <xf numFmtId="1" fontId="64" fillId="38" borderId="94" xfId="1" applyNumberFormat="1" applyFont="1" applyFill="1" applyBorder="1" applyAlignment="1">
      <alignment horizontal="center"/>
    </xf>
    <xf numFmtId="0" fontId="47" fillId="36" borderId="226" xfId="1" applyFont="1" applyFill="1" applyBorder="1" applyAlignment="1">
      <alignment horizontal="center"/>
    </xf>
    <xf numFmtId="0" fontId="64" fillId="38" borderId="94" xfId="1" applyFont="1" applyFill="1" applyBorder="1" applyAlignment="1">
      <alignment horizontal="center"/>
    </xf>
    <xf numFmtId="1" fontId="67" fillId="37" borderId="55" xfId="1" applyNumberFormat="1" applyFont="1" applyFill="1" applyBorder="1" applyAlignment="1" applyProtection="1">
      <alignment horizontal="center"/>
      <protection locked="0"/>
    </xf>
    <xf numFmtId="0" fontId="64" fillId="38" borderId="171" xfId="1" applyFont="1" applyFill="1" applyBorder="1" applyAlignment="1" applyProtection="1">
      <alignment horizontal="center"/>
      <protection locked="0"/>
    </xf>
    <xf numFmtId="1" fontId="68" fillId="0" borderId="227" xfId="1" applyNumberFormat="1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0" fontId="66" fillId="38" borderId="119" xfId="1" applyFont="1" applyFill="1" applyBorder="1" applyAlignment="1">
      <alignment horizontal="center"/>
    </xf>
    <xf numFmtId="0" fontId="62" fillId="0" borderId="31" xfId="0" applyFont="1" applyBorder="1"/>
    <xf numFmtId="49" fontId="73" fillId="0" borderId="46" xfId="1" applyNumberFormat="1" applyFont="1" applyBorder="1" applyAlignment="1">
      <alignment horizontal="left"/>
    </xf>
    <xf numFmtId="49" fontId="73" fillId="0" borderId="9" xfId="1" applyNumberFormat="1" applyFont="1" applyBorder="1" applyAlignment="1">
      <alignment horizontal="left"/>
    </xf>
    <xf numFmtId="49" fontId="61" fillId="0" borderId="54" xfId="1" applyNumberFormat="1" applyFont="1" applyBorder="1" applyAlignment="1">
      <alignment horizontal="left"/>
    </xf>
    <xf numFmtId="0" fontId="61" fillId="0" borderId="112" xfId="0" applyFont="1" applyBorder="1" applyAlignment="1">
      <alignment horizontal="center"/>
    </xf>
    <xf numFmtId="0" fontId="61" fillId="0" borderId="112" xfId="2" applyFont="1" applyBorder="1" applyAlignment="1">
      <alignment horizontal="center"/>
    </xf>
    <xf numFmtId="0" fontId="61" fillId="0" borderId="112" xfId="1" applyFont="1" applyBorder="1" applyAlignment="1">
      <alignment horizontal="center" vertical="center"/>
    </xf>
    <xf numFmtId="0" fontId="9" fillId="0" borderId="112" xfId="2" applyFont="1" applyBorder="1" applyAlignment="1">
      <alignment horizontal="center"/>
    </xf>
    <xf numFmtId="0" fontId="61" fillId="0" borderId="112" xfId="0" applyFont="1" applyBorder="1" applyAlignment="1">
      <alignment horizontal="center" vertical="center" wrapText="1"/>
    </xf>
    <xf numFmtId="0" fontId="61" fillId="0" borderId="112" xfId="1" applyFont="1" applyBorder="1" applyAlignment="1">
      <alignment horizontal="center"/>
    </xf>
    <xf numFmtId="49" fontId="73" fillId="0" borderId="27" xfId="1" applyNumberFormat="1" applyFont="1" applyBorder="1" applyAlignment="1">
      <alignment horizontal="left"/>
    </xf>
    <xf numFmtId="0" fontId="61" fillId="0" borderId="112" xfId="0" applyFont="1" applyBorder="1" applyAlignment="1">
      <alignment horizontal="center" vertical="center"/>
    </xf>
    <xf numFmtId="0" fontId="9" fillId="0" borderId="112" xfId="1" applyFont="1" applyBorder="1" applyAlignment="1">
      <alignment horizontal="center" vertical="center"/>
    </xf>
    <xf numFmtId="1" fontId="61" fillId="0" borderId="9" xfId="0" applyNumberFormat="1" applyFont="1" applyBorder="1" applyAlignment="1" applyProtection="1">
      <alignment horizontal="left"/>
      <protection locked="0"/>
    </xf>
    <xf numFmtId="49" fontId="61" fillId="0" borderId="57" xfId="1" applyNumberFormat="1" applyFont="1" applyBorder="1" applyAlignment="1">
      <alignment horizontal="left"/>
    </xf>
    <xf numFmtId="49" fontId="9" fillId="0" borderId="21" xfId="1" applyNumberFormat="1" applyFont="1" applyBorder="1" applyAlignment="1">
      <alignment horizontal="left"/>
    </xf>
    <xf numFmtId="49" fontId="9" fillId="0" borderId="9" xfId="1" applyNumberFormat="1" applyFont="1" applyBorder="1" applyAlignment="1">
      <alignment horizontal="left"/>
    </xf>
    <xf numFmtId="49" fontId="9" fillId="0" borderId="46" xfId="1" applyNumberFormat="1" applyFont="1" applyBorder="1" applyAlignment="1">
      <alignment horizontal="left"/>
    </xf>
    <xf numFmtId="0" fontId="61" fillId="0" borderId="21" xfId="2" applyFont="1" applyBorder="1"/>
    <xf numFmtId="49" fontId="61" fillId="0" borderId="64" xfId="1" applyNumberFormat="1" applyFont="1" applyBorder="1" applyAlignment="1">
      <alignment horizontal="left"/>
    </xf>
    <xf numFmtId="0" fontId="61" fillId="0" borderId="46" xfId="2" applyFont="1" applyBorder="1"/>
    <xf numFmtId="0" fontId="61" fillId="0" borderId="27" xfId="2" applyFont="1" applyBorder="1"/>
    <xf numFmtId="49" fontId="61" fillId="0" borderId="27" xfId="1" applyNumberFormat="1" applyFont="1" applyBorder="1" applyAlignment="1">
      <alignment horizontal="left"/>
    </xf>
    <xf numFmtId="0" fontId="61" fillId="0" borderId="34" xfId="0" applyFont="1" applyBorder="1"/>
    <xf numFmtId="0" fontId="9" fillId="0" borderId="21" xfId="2" applyFont="1" applyBorder="1"/>
    <xf numFmtId="0" fontId="9" fillId="0" borderId="9" xfId="2" applyFont="1" applyBorder="1"/>
    <xf numFmtId="0" fontId="9" fillId="0" borderId="54" xfId="2" applyFont="1" applyBorder="1"/>
    <xf numFmtId="0" fontId="8" fillId="0" borderId="228" xfId="1" applyFont="1" applyBorder="1" applyAlignment="1">
      <alignment horizontal="center"/>
    </xf>
    <xf numFmtId="0" fontId="62" fillId="0" borderId="22" xfId="0" applyFont="1" applyBorder="1" applyAlignment="1">
      <alignment horizontal="left"/>
    </xf>
    <xf numFmtId="0" fontId="26" fillId="6" borderId="229" xfId="1" applyFont="1" applyFill="1" applyBorder="1" applyAlignment="1">
      <alignment horizontal="center" vertical="center"/>
    </xf>
    <xf numFmtId="49" fontId="9" fillId="0" borderId="33" xfId="1" applyNumberFormat="1" applyFont="1" applyBorder="1" applyAlignment="1">
      <alignment horizontal="left"/>
    </xf>
    <xf numFmtId="0" fontId="61" fillId="0" borderId="33" xfId="0" applyFont="1" applyBorder="1"/>
    <xf numFmtId="0" fontId="61" fillId="0" borderId="20" xfId="0" applyFont="1" applyBorder="1"/>
    <xf numFmtId="0" fontId="61" fillId="0" borderId="20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1" fillId="0" borderId="64" xfId="2" applyFont="1" applyBorder="1"/>
    <xf numFmtId="1" fontId="61" fillId="0" borderId="21" xfId="0" applyNumberFormat="1" applyFont="1" applyBorder="1" applyAlignment="1" applyProtection="1">
      <alignment horizontal="left"/>
      <protection locked="0"/>
    </xf>
    <xf numFmtId="49" fontId="9" fillId="0" borderId="64" xfId="1" applyNumberFormat="1" applyFont="1" applyBorder="1" applyAlignment="1">
      <alignment horizontal="left"/>
    </xf>
    <xf numFmtId="0" fontId="60" fillId="0" borderId="63" xfId="2" applyFont="1" applyBorder="1"/>
    <xf numFmtId="0" fontId="8" fillId="0" borderId="63" xfId="1" applyFont="1" applyBorder="1" applyAlignment="1">
      <alignment horizontal="left"/>
    </xf>
    <xf numFmtId="0" fontId="61" fillId="0" borderId="62" xfId="2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60" fillId="0" borderId="22" xfId="0" applyFont="1" applyBorder="1" applyAlignment="1">
      <alignment horizontal="left"/>
    </xf>
    <xf numFmtId="166" fontId="25" fillId="0" borderId="91" xfId="1" applyNumberFormat="1" applyFont="1" applyBorder="1" applyAlignment="1" applyProtection="1">
      <alignment horizontal="center"/>
      <protection locked="0"/>
    </xf>
    <xf numFmtId="49" fontId="60" fillId="0" borderId="32" xfId="1" applyNumberFormat="1" applyFont="1" applyBorder="1" applyAlignment="1">
      <alignment horizontal="left" vertical="center"/>
    </xf>
    <xf numFmtId="0" fontId="61" fillId="0" borderId="34" xfId="2" applyFont="1" applyBorder="1"/>
    <xf numFmtId="0" fontId="9" fillId="0" borderId="33" xfId="2" applyFont="1" applyBorder="1"/>
    <xf numFmtId="0" fontId="61" fillId="0" borderId="7" xfId="0" applyFont="1" applyBorder="1" applyAlignment="1">
      <alignment horizontal="center"/>
    </xf>
    <xf numFmtId="166" fontId="25" fillId="0" borderId="33" xfId="2" applyNumberFormat="1" applyFont="1" applyBorder="1" applyAlignment="1">
      <alignment horizontal="center" vertical="center"/>
    </xf>
    <xf numFmtId="0" fontId="60" fillId="0" borderId="230" xfId="2" applyFont="1" applyBorder="1" applyAlignment="1">
      <alignment horizontal="center"/>
    </xf>
    <xf numFmtId="0" fontId="8" fillId="0" borderId="32" xfId="2" applyFont="1" applyBorder="1" applyAlignment="1">
      <alignment horizontal="center"/>
    </xf>
    <xf numFmtId="166" fontId="25" fillId="0" borderId="33" xfId="0" applyNumberFormat="1" applyFont="1" applyBorder="1" applyAlignment="1">
      <alignment horizontal="center"/>
    </xf>
    <xf numFmtId="166" fontId="22" fillId="0" borderId="34" xfId="1" applyNumberFormat="1" applyFont="1" applyBorder="1" applyAlignment="1" applyProtection="1">
      <alignment horizontal="center"/>
      <protection locked="0"/>
    </xf>
    <xf numFmtId="166" fontId="25" fillId="0" borderId="21" xfId="0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2" fillId="0" borderId="25" xfId="1" applyFont="1" applyBorder="1" applyAlignment="1" applyProtection="1">
      <alignment horizontal="center"/>
      <protection locked="0"/>
    </xf>
    <xf numFmtId="1" fontId="25" fillId="39" borderId="8" xfId="1" applyNumberFormat="1" applyFont="1" applyFill="1" applyBorder="1" applyAlignment="1">
      <alignment horizontal="center"/>
    </xf>
    <xf numFmtId="0" fontId="25" fillId="0" borderId="16" xfId="1" applyFont="1" applyBorder="1" applyAlignment="1" applyProtection="1">
      <alignment horizontal="center"/>
      <protection locked="0"/>
    </xf>
    <xf numFmtId="0" fontId="22" fillId="0" borderId="131" xfId="1" applyFont="1" applyBorder="1" applyAlignment="1">
      <alignment horizontal="center"/>
    </xf>
    <xf numFmtId="0" fontId="22" fillId="0" borderId="16" xfId="1" applyFont="1" applyBorder="1" applyAlignment="1" applyProtection="1">
      <alignment horizontal="center"/>
      <protection locked="0"/>
    </xf>
    <xf numFmtId="0" fontId="60" fillId="0" borderId="16" xfId="2" applyFont="1" applyBorder="1"/>
    <xf numFmtId="0" fontId="22" fillId="0" borderId="210" xfId="1" applyFont="1" applyBorder="1" applyAlignment="1" applyProtection="1">
      <alignment horizontal="center"/>
      <protection locked="0"/>
    </xf>
    <xf numFmtId="1" fontId="25" fillId="39" borderId="30" xfId="1" applyNumberFormat="1" applyFont="1" applyFill="1" applyBorder="1" applyAlignment="1">
      <alignment horizontal="center"/>
    </xf>
    <xf numFmtId="0" fontId="61" fillId="0" borderId="31" xfId="2" applyFont="1" applyBorder="1"/>
    <xf numFmtId="0" fontId="22" fillId="0" borderId="231" xfId="1" applyFont="1" applyBorder="1" applyAlignment="1">
      <alignment horizontal="center"/>
    </xf>
    <xf numFmtId="0" fontId="62" fillId="0" borderId="32" xfId="0" applyFont="1" applyBorder="1"/>
    <xf numFmtId="0" fontId="22" fillId="0" borderId="232" xfId="1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49" fontId="61" fillId="0" borderId="34" xfId="1" applyNumberFormat="1" applyFont="1" applyBorder="1" applyAlignment="1">
      <alignment horizontal="left"/>
    </xf>
    <xf numFmtId="166" fontId="22" fillId="0" borderId="34" xfId="1" applyNumberFormat="1" applyFont="1" applyBorder="1" applyAlignment="1" applyProtection="1">
      <alignment horizontal="center" vertical="center"/>
      <protection locked="0"/>
    </xf>
    <xf numFmtId="166" fontId="22" fillId="0" borderId="33" xfId="1" applyNumberFormat="1" applyFont="1" applyBorder="1" applyAlignment="1" applyProtection="1">
      <alignment horizontal="center" vertical="center"/>
      <protection locked="0"/>
    </xf>
    <xf numFmtId="0" fontId="9" fillId="0" borderId="34" xfId="2" applyFont="1" applyBorder="1"/>
    <xf numFmtId="166" fontId="25" fillId="0" borderId="34" xfId="2" applyNumberFormat="1" applyFont="1" applyBorder="1" applyAlignment="1">
      <alignment horizontal="center" vertical="center"/>
    </xf>
    <xf numFmtId="166" fontId="18" fillId="0" borderId="0" xfId="2" applyNumberFormat="1"/>
    <xf numFmtId="0" fontId="61" fillId="0" borderId="20" xfId="2" applyFont="1" applyBorder="1"/>
    <xf numFmtId="0" fontId="61" fillId="0" borderId="20" xfId="2" applyFont="1" applyBorder="1" applyAlignment="1">
      <alignment horizontal="center"/>
    </xf>
    <xf numFmtId="0" fontId="65" fillId="32" borderId="184" xfId="1" applyFont="1" applyFill="1" applyBorder="1" applyAlignment="1">
      <alignment horizontal="center"/>
    </xf>
    <xf numFmtId="0" fontId="22" fillId="32" borderId="187" xfId="1" applyFont="1" applyFill="1" applyBorder="1" applyAlignment="1">
      <alignment horizontal="center"/>
    </xf>
    <xf numFmtId="0" fontId="64" fillId="32" borderId="187" xfId="1" applyFont="1" applyFill="1" applyBorder="1" applyAlignment="1">
      <alignment horizontal="center"/>
    </xf>
    <xf numFmtId="0" fontId="65" fillId="32" borderId="213" xfId="1" applyFont="1" applyFill="1" applyBorder="1" applyAlignment="1" applyProtection="1">
      <alignment horizontal="center"/>
      <protection locked="0"/>
    </xf>
    <xf numFmtId="0" fontId="53" fillId="32" borderId="119" xfId="1" applyFont="1" applyFill="1" applyBorder="1" applyAlignment="1" applyProtection="1">
      <alignment horizontal="center"/>
      <protection locked="0"/>
    </xf>
    <xf numFmtId="0" fontId="69" fillId="32" borderId="119" xfId="1" applyFont="1" applyFill="1" applyBorder="1" applyAlignment="1" applyProtection="1">
      <alignment horizontal="center"/>
      <protection locked="0"/>
    </xf>
    <xf numFmtId="165" fontId="67" fillId="0" borderId="193" xfId="1" applyNumberFormat="1" applyFont="1" applyBorder="1" applyAlignment="1">
      <alignment horizontal="center"/>
    </xf>
    <xf numFmtId="0" fontId="8" fillId="0" borderId="32" xfId="2" applyFont="1" applyBorder="1"/>
    <xf numFmtId="0" fontId="65" fillId="32" borderId="8" xfId="1" applyFont="1" applyFill="1" applyBorder="1" applyAlignment="1">
      <alignment horizontal="center"/>
    </xf>
    <xf numFmtId="0" fontId="22" fillId="0" borderId="233" xfId="1" applyFont="1" applyBorder="1" applyAlignment="1">
      <alignment horizontal="center"/>
    </xf>
    <xf numFmtId="0" fontId="65" fillId="32" borderId="113" xfId="1" applyFont="1" applyFill="1" applyBorder="1" applyAlignment="1">
      <alignment horizontal="center"/>
    </xf>
    <xf numFmtId="0" fontId="65" fillId="32" borderId="93" xfId="1" applyFont="1" applyFill="1" applyBorder="1" applyAlignment="1">
      <alignment horizontal="center"/>
    </xf>
    <xf numFmtId="0" fontId="64" fillId="32" borderId="93" xfId="1" applyFont="1" applyFill="1" applyBorder="1" applyAlignment="1">
      <alignment horizontal="center"/>
    </xf>
    <xf numFmtId="165" fontId="67" fillId="0" borderId="234" xfId="1" applyNumberFormat="1" applyFont="1" applyBorder="1" applyAlignment="1">
      <alignment horizontal="center"/>
    </xf>
    <xf numFmtId="1" fontId="68" fillId="0" borderId="26" xfId="1" applyNumberFormat="1" applyFont="1" applyBorder="1" applyAlignment="1">
      <alignment horizontal="center"/>
    </xf>
    <xf numFmtId="0" fontId="22" fillId="0" borderId="235" xfId="1" applyFont="1" applyBorder="1" applyAlignment="1">
      <alignment horizontal="center"/>
    </xf>
    <xf numFmtId="0" fontId="65" fillId="32" borderId="177" xfId="1" applyFont="1" applyFill="1" applyBorder="1" applyAlignment="1" applyProtection="1">
      <alignment horizontal="center"/>
      <protection locked="0"/>
    </xf>
    <xf numFmtId="165" fontId="68" fillId="0" borderId="236" xfId="1" applyNumberFormat="1" applyFont="1" applyBorder="1" applyAlignment="1">
      <alignment horizontal="center"/>
    </xf>
    <xf numFmtId="1" fontId="77" fillId="39" borderId="116" xfId="1" applyNumberFormat="1" applyFont="1" applyFill="1" applyBorder="1" applyAlignment="1">
      <alignment horizontal="center"/>
    </xf>
    <xf numFmtId="1" fontId="77" fillId="39" borderId="182" xfId="1" applyNumberFormat="1" applyFont="1" applyFill="1" applyBorder="1" applyAlignment="1">
      <alignment horizontal="center"/>
    </xf>
    <xf numFmtId="1" fontId="77" fillId="39" borderId="8" xfId="1" applyNumberFormat="1" applyFont="1" applyFill="1" applyBorder="1" applyAlignment="1">
      <alignment horizontal="center"/>
    </xf>
    <xf numFmtId="0" fontId="77" fillId="39" borderId="161" xfId="1" applyFont="1" applyFill="1" applyBorder="1" applyAlignment="1">
      <alignment horizontal="center"/>
    </xf>
    <xf numFmtId="1" fontId="77" fillId="39" borderId="0" xfId="1" applyNumberFormat="1" applyFont="1" applyFill="1" applyAlignment="1">
      <alignment horizontal="center"/>
    </xf>
    <xf numFmtId="1" fontId="77" fillId="39" borderId="123" xfId="1" applyNumberFormat="1" applyFont="1" applyFill="1" applyBorder="1" applyAlignment="1">
      <alignment horizontal="center"/>
    </xf>
    <xf numFmtId="1" fontId="77" fillId="39" borderId="30" xfId="1" applyNumberFormat="1" applyFont="1" applyFill="1" applyBorder="1" applyAlignment="1">
      <alignment horizontal="center"/>
    </xf>
    <xf numFmtId="1" fontId="77" fillId="39" borderId="161" xfId="1" applyNumberFormat="1" applyFont="1" applyFill="1" applyBorder="1" applyAlignment="1">
      <alignment horizontal="center"/>
    </xf>
    <xf numFmtId="0" fontId="78" fillId="32" borderId="191" xfId="1" applyFont="1" applyFill="1" applyBorder="1" applyAlignment="1">
      <alignment horizontal="center"/>
    </xf>
    <xf numFmtId="0" fontId="79" fillId="32" borderId="187" xfId="1" applyFont="1" applyFill="1" applyBorder="1" applyAlignment="1">
      <alignment horizontal="center"/>
    </xf>
    <xf numFmtId="0" fontId="80" fillId="32" borderId="191" xfId="1" applyFont="1" applyFill="1" applyBorder="1" applyAlignment="1">
      <alignment horizontal="center"/>
    </xf>
    <xf numFmtId="0" fontId="80" fillId="32" borderId="93" xfId="1" applyFont="1" applyFill="1" applyBorder="1" applyAlignment="1" applyProtection="1">
      <alignment horizontal="center"/>
      <protection locked="0"/>
    </xf>
    <xf numFmtId="0" fontId="80" fillId="32" borderId="124" xfId="1" applyFont="1" applyFill="1" applyBorder="1" applyAlignment="1">
      <alignment horizontal="center"/>
    </xf>
    <xf numFmtId="0" fontId="81" fillId="32" borderId="191" xfId="1" applyFont="1" applyFill="1" applyBorder="1" applyAlignment="1">
      <alignment horizontal="center"/>
    </xf>
    <xf numFmtId="0" fontId="81" fillId="32" borderId="93" xfId="1" applyFont="1" applyFill="1" applyBorder="1" applyAlignment="1" applyProtection="1">
      <alignment horizontal="center"/>
      <protection locked="0"/>
    </xf>
    <xf numFmtId="49" fontId="9" fillId="0" borderId="34" xfId="1" applyNumberFormat="1" applyFont="1" applyBorder="1" applyAlignment="1">
      <alignment horizontal="left"/>
    </xf>
    <xf numFmtId="2" fontId="22" fillId="0" borderId="31" xfId="1" applyNumberFormat="1" applyFont="1" applyBorder="1" applyAlignment="1" applyProtection="1">
      <alignment horizontal="center" vertical="center"/>
      <protection locked="0"/>
    </xf>
    <xf numFmtId="166" fontId="22" fillId="0" borderId="16" xfId="1" applyNumberFormat="1" applyFont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  <protection locked="0"/>
    </xf>
    <xf numFmtId="166" fontId="22" fillId="0" borderId="25" xfId="1" applyNumberFormat="1" applyFont="1" applyBorder="1" applyAlignment="1" applyProtection="1">
      <alignment horizontal="center"/>
      <protection locked="0"/>
    </xf>
    <xf numFmtId="166" fontId="25" fillId="0" borderId="7" xfId="1" applyNumberFormat="1" applyFont="1" applyBorder="1" applyAlignment="1" applyProtection="1">
      <alignment horizontal="center"/>
      <protection locked="0"/>
    </xf>
    <xf numFmtId="0" fontId="8" fillId="0" borderId="200" xfId="1" applyFont="1" applyBorder="1" applyAlignment="1">
      <alignment horizontal="left"/>
    </xf>
    <xf numFmtId="2" fontId="25" fillId="0" borderId="60" xfId="0" applyNumberFormat="1" applyFont="1" applyBorder="1" applyAlignment="1">
      <alignment horizontal="center" vertical="center" wrapText="1"/>
    </xf>
    <xf numFmtId="0" fontId="53" fillId="38" borderId="112" xfId="1" applyFont="1" applyFill="1" applyBorder="1" applyAlignment="1">
      <alignment horizontal="center"/>
    </xf>
    <xf numFmtId="166" fontId="25" fillId="0" borderId="6" xfId="1" applyNumberFormat="1" applyFont="1" applyBorder="1" applyAlignment="1" applyProtection="1">
      <alignment horizontal="center"/>
      <protection locked="0"/>
    </xf>
    <xf numFmtId="1" fontId="65" fillId="38" borderId="213" xfId="1" applyNumberFormat="1" applyFont="1" applyFill="1" applyBorder="1" applyAlignment="1">
      <alignment horizontal="center"/>
    </xf>
    <xf numFmtId="1" fontId="22" fillId="38" borderId="218" xfId="1" applyNumberFormat="1" applyFont="1" applyFill="1" applyBorder="1" applyAlignment="1">
      <alignment horizontal="center"/>
    </xf>
    <xf numFmtId="1" fontId="69" fillId="38" borderId="219" xfId="1" applyNumberFormat="1" applyFont="1" applyFill="1" applyBorder="1" applyAlignment="1">
      <alignment horizontal="center"/>
    </xf>
    <xf numFmtId="1" fontId="69" fillId="38" borderId="113" xfId="1" applyNumberFormat="1" applyFont="1" applyFill="1" applyBorder="1" applyAlignment="1">
      <alignment horizontal="center"/>
    </xf>
    <xf numFmtId="0" fontId="22" fillId="38" borderId="47" xfId="1" applyFont="1" applyFill="1" applyBorder="1" applyAlignment="1">
      <alignment horizontal="center"/>
    </xf>
    <xf numFmtId="0" fontId="69" fillId="38" borderId="211" xfId="1" applyFont="1" applyFill="1" applyBorder="1" applyAlignment="1">
      <alignment horizontal="center"/>
    </xf>
    <xf numFmtId="0" fontId="66" fillId="38" borderId="222" xfId="1" applyFont="1" applyFill="1" applyBorder="1" applyAlignment="1">
      <alignment horizontal="center"/>
    </xf>
    <xf numFmtId="0" fontId="66" fillId="38" borderId="116" xfId="1" applyFont="1" applyFill="1" applyBorder="1" applyAlignment="1">
      <alignment horizontal="center"/>
    </xf>
    <xf numFmtId="0" fontId="69" fillId="38" borderId="207" xfId="1" applyFont="1" applyFill="1" applyBorder="1" applyAlignment="1">
      <alignment horizontal="center"/>
    </xf>
    <xf numFmtId="0" fontId="64" fillId="38" borderId="113" xfId="1" applyFont="1" applyFill="1" applyBorder="1" applyAlignment="1" applyProtection="1">
      <alignment horizontal="center"/>
      <protection locked="0"/>
    </xf>
    <xf numFmtId="0" fontId="69" fillId="38" borderId="93" xfId="1" applyFont="1" applyFill="1" applyBorder="1" applyAlignment="1" applyProtection="1">
      <alignment horizontal="center"/>
      <protection locked="0"/>
    </xf>
    <xf numFmtId="1" fontId="67" fillId="0" borderId="74" xfId="1" applyNumberFormat="1" applyFont="1" applyBorder="1" applyAlignment="1">
      <alignment horizontal="center"/>
    </xf>
    <xf numFmtId="166" fontId="25" fillId="0" borderId="108" xfId="1" applyNumberFormat="1" applyFont="1" applyBorder="1" applyAlignment="1" applyProtection="1">
      <alignment horizontal="center"/>
      <protection locked="0"/>
    </xf>
    <xf numFmtId="49" fontId="61" fillId="0" borderId="7" xfId="1" applyNumberFormat="1" applyFont="1" applyBorder="1" applyAlignment="1">
      <alignment horizontal="left"/>
    </xf>
    <xf numFmtId="1" fontId="64" fillId="38" borderId="237" xfId="1" applyNumberFormat="1" applyFont="1" applyFill="1" applyBorder="1" applyAlignment="1">
      <alignment horizontal="center"/>
    </xf>
    <xf numFmtId="0" fontId="61" fillId="0" borderId="20" xfId="1" applyFont="1" applyBorder="1" applyAlignment="1">
      <alignment horizontal="center" vertical="center"/>
    </xf>
    <xf numFmtId="0" fontId="47" fillId="36" borderId="177" xfId="1" applyFont="1" applyFill="1" applyBorder="1" applyAlignment="1">
      <alignment horizontal="center"/>
    </xf>
    <xf numFmtId="0" fontId="47" fillId="36" borderId="109" xfId="1" applyFont="1" applyFill="1" applyBorder="1" applyAlignment="1">
      <alignment horizontal="center"/>
    </xf>
    <xf numFmtId="0" fontId="80" fillId="38" borderId="93" xfId="1" applyFont="1" applyFill="1" applyBorder="1" applyAlignment="1">
      <alignment horizontal="center"/>
    </xf>
    <xf numFmtId="0" fontId="69" fillId="38" borderId="113" xfId="1" applyFont="1" applyFill="1" applyBorder="1" applyAlignment="1">
      <alignment horizontal="center"/>
    </xf>
    <xf numFmtId="1" fontId="80" fillId="38" borderId="218" xfId="1" applyNumberFormat="1" applyFont="1" applyFill="1" applyBorder="1" applyAlignment="1">
      <alignment horizontal="center"/>
    </xf>
    <xf numFmtId="1" fontId="80" fillId="38" borderId="93" xfId="1" applyNumberFormat="1" applyFont="1" applyFill="1" applyBorder="1" applyAlignment="1">
      <alignment horizontal="center"/>
    </xf>
    <xf numFmtId="0" fontId="80" fillId="38" borderId="213" xfId="1" applyFont="1" applyFill="1" applyBorder="1" applyAlignment="1">
      <alignment horizontal="center"/>
    </xf>
    <xf numFmtId="0" fontId="80" fillId="38" borderId="47" xfId="1" applyFont="1" applyFill="1" applyBorder="1" applyAlignment="1">
      <alignment horizontal="center"/>
    </xf>
    <xf numFmtId="0" fontId="80" fillId="38" borderId="207" xfId="1" applyFont="1" applyFill="1" applyBorder="1" applyAlignment="1">
      <alignment horizontal="center"/>
    </xf>
    <xf numFmtId="0" fontId="80" fillId="38" borderId="113" xfId="1" applyFont="1" applyFill="1" applyBorder="1" applyAlignment="1" applyProtection="1">
      <alignment horizontal="center"/>
      <protection locked="0"/>
    </xf>
    <xf numFmtId="0" fontId="80" fillId="38" borderId="112" xfId="1" applyFont="1" applyFill="1" applyBorder="1" applyAlignment="1" applyProtection="1">
      <alignment horizontal="center"/>
      <protection locked="0"/>
    </xf>
    <xf numFmtId="0" fontId="61" fillId="0" borderId="206" xfId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50" xfId="2" applyBorder="1" applyAlignment="1">
      <alignment horizontal="center"/>
    </xf>
    <xf numFmtId="0" fontId="18" fillId="0" borderId="40" xfId="2" applyBorder="1" applyAlignment="1">
      <alignment horizontal="center"/>
    </xf>
    <xf numFmtId="0" fontId="70" fillId="0" borderId="50" xfId="2" applyFont="1" applyBorder="1" applyAlignment="1">
      <alignment horizontal="center" vertical="center"/>
    </xf>
    <xf numFmtId="0" fontId="70" fillId="0" borderId="47" xfId="2" applyFont="1" applyBorder="1" applyAlignment="1">
      <alignment horizontal="center" vertical="center"/>
    </xf>
    <xf numFmtId="0" fontId="70" fillId="0" borderId="40" xfId="2" applyFont="1" applyBorder="1" applyAlignment="1">
      <alignment horizontal="center" vertical="center"/>
    </xf>
    <xf numFmtId="165" fontId="46" fillId="0" borderId="48" xfId="1" applyNumberFormat="1" applyFont="1" applyBorder="1" applyAlignment="1">
      <alignment horizontal="center" vertical="center"/>
    </xf>
    <xf numFmtId="0" fontId="46" fillId="0" borderId="48" xfId="1" applyFont="1" applyBorder="1" applyAlignment="1">
      <alignment horizontal="center" vertical="center"/>
    </xf>
    <xf numFmtId="165" fontId="20" fillId="0" borderId="42" xfId="1" applyNumberFormat="1" applyFont="1" applyBorder="1" applyAlignment="1">
      <alignment horizontal="center" vertical="center"/>
    </xf>
    <xf numFmtId="165" fontId="51" fillId="0" borderId="42" xfId="1" applyNumberFormat="1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3" xfId="1" applyFont="1" applyFill="1" applyBorder="1" applyAlignment="1">
      <alignment horizontal="center" vertical="center"/>
    </xf>
    <xf numFmtId="0" fontId="12" fillId="30" borderId="75" xfId="1" applyFont="1" applyFill="1" applyBorder="1" applyAlignment="1">
      <alignment horizontal="center" vertical="center"/>
    </xf>
    <xf numFmtId="0" fontId="12" fillId="30" borderId="74" xfId="1" applyFont="1" applyFill="1" applyBorder="1" applyAlignment="1">
      <alignment vertical="center"/>
    </xf>
    <xf numFmtId="0" fontId="12" fillId="30" borderId="75" xfId="1" applyFont="1" applyFill="1" applyBorder="1" applyAlignment="1">
      <alignment vertical="center"/>
    </xf>
    <xf numFmtId="0" fontId="23" fillId="0" borderId="52" xfId="1" applyFont="1" applyBorder="1" applyAlignment="1">
      <alignment horizontal="center" vertical="center" wrapText="1"/>
    </xf>
    <xf numFmtId="14" fontId="18" fillId="0" borderId="0" xfId="2" applyNumberFormat="1" applyAlignment="1">
      <alignment horizontal="left"/>
    </xf>
    <xf numFmtId="0" fontId="12" fillId="30" borderId="74" xfId="1" applyFont="1" applyFill="1" applyBorder="1" applyAlignment="1">
      <alignment horizontal="center" vertical="center"/>
    </xf>
    <xf numFmtId="0" fontId="12" fillId="30" borderId="96" xfId="1" applyFont="1" applyFill="1" applyBorder="1" applyAlignment="1">
      <alignment horizontal="center" vertical="center"/>
    </xf>
    <xf numFmtId="0" fontId="12" fillId="30" borderId="101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1" fontId="20" fillId="0" borderId="42" xfId="1" applyNumberFormat="1" applyFont="1" applyBorder="1" applyAlignment="1">
      <alignment horizontal="center" vertical="center"/>
    </xf>
    <xf numFmtId="1" fontId="59" fillId="0" borderId="48" xfId="1" applyNumberFormat="1" applyFont="1" applyBorder="1" applyAlignment="1">
      <alignment horizontal="center" vertical="center"/>
    </xf>
    <xf numFmtId="0" fontId="59" fillId="0" borderId="48" xfId="1" applyFont="1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8" fillId="0" borderId="40" xfId="2" applyBorder="1" applyAlignment="1">
      <alignment horizontal="center" vertical="center"/>
    </xf>
    <xf numFmtId="0" fontId="12" fillId="6" borderId="74" xfId="1" applyFont="1" applyFill="1" applyBorder="1"/>
    <xf numFmtId="0" fontId="12" fillId="6" borderId="74" xfId="1" applyFont="1" applyFill="1" applyBorder="1" applyAlignment="1">
      <alignment vertical="center"/>
    </xf>
    <xf numFmtId="0" fontId="12" fillId="6" borderId="170" xfId="1" applyFont="1" applyFill="1" applyBorder="1" applyAlignment="1">
      <alignment horizontal="center" vertical="center"/>
    </xf>
    <xf numFmtId="0" fontId="12" fillId="6" borderId="74" xfId="1" applyFont="1" applyFill="1" applyBorder="1" applyAlignment="1">
      <alignment horizontal="center" vertical="center"/>
    </xf>
    <xf numFmtId="0" fontId="12" fillId="6" borderId="96" xfId="1" applyFont="1" applyFill="1" applyBorder="1" applyAlignment="1">
      <alignment horizontal="center" vertical="center"/>
    </xf>
    <xf numFmtId="0" fontId="12" fillId="6" borderId="96" xfId="1" applyFont="1" applyFill="1" applyBorder="1" applyAlignment="1">
      <alignment vertical="center"/>
    </xf>
    <xf numFmtId="0" fontId="12" fillId="6" borderId="10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3" fillId="3" borderId="110" xfId="0" applyFont="1" applyFill="1" applyBorder="1" applyAlignment="1">
      <alignment horizontal="center" vertical="center"/>
    </xf>
    <xf numFmtId="0" fontId="13" fillId="3" borderId="93" xfId="0" applyFont="1" applyFill="1" applyBorder="1"/>
    <xf numFmtId="0" fontId="13" fillId="3" borderId="113" xfId="0" applyFont="1" applyFill="1" applyBorder="1"/>
    <xf numFmtId="0" fontId="13" fillId="40" borderId="110" xfId="0" applyFont="1" applyFill="1" applyBorder="1" applyAlignment="1">
      <alignment horizontal="center" vertical="center"/>
    </xf>
    <xf numFmtId="0" fontId="13" fillId="40" borderId="93" xfId="0" applyFont="1" applyFill="1" applyBorder="1"/>
    <xf numFmtId="0" fontId="13" fillId="40" borderId="114" xfId="0" applyFont="1" applyFill="1" applyBorder="1"/>
    <xf numFmtId="0" fontId="13" fillId="34" borderId="111" xfId="0" applyFont="1" applyFill="1" applyBorder="1" applyAlignment="1">
      <alignment horizontal="center" vertical="center" wrapText="1"/>
    </xf>
    <xf numFmtId="0" fontId="13" fillId="34" borderId="1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56" fillId="6" borderId="110" xfId="0" applyFont="1" applyFill="1" applyBorder="1" applyAlignment="1">
      <alignment horizontal="center" vertical="center"/>
    </xf>
    <xf numFmtId="0" fontId="56" fillId="6" borderId="93" xfId="0" applyFont="1" applyFill="1" applyBorder="1"/>
    <xf numFmtId="0" fontId="56" fillId="6" borderId="114" xfId="0" applyFont="1" applyFill="1" applyBorder="1"/>
  </cellXfs>
  <cellStyles count="44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Explanatory Text" xfId="29" xr:uid="{00000000-0005-0000-0000-00001A000000}"/>
    <cellStyle name="Good" xfId="30" xr:uid="{00000000-0005-0000-0000-00001B000000}"/>
    <cellStyle name="Heading 1" xfId="31" xr:uid="{00000000-0005-0000-0000-00001C000000}"/>
    <cellStyle name="Heading 2" xfId="32" xr:uid="{00000000-0005-0000-0000-00001D000000}"/>
    <cellStyle name="Heading 3" xfId="33" xr:uid="{00000000-0005-0000-0000-00001E000000}"/>
    <cellStyle name="Heading 4" xfId="34" xr:uid="{00000000-0005-0000-0000-00001F000000}"/>
    <cellStyle name="Check Cell" xfId="35" xr:uid="{00000000-0005-0000-0000-000020000000}"/>
    <cellStyle name="Input" xfId="36" xr:uid="{00000000-0005-0000-0000-000021000000}"/>
    <cellStyle name="Linked Cell" xfId="37" xr:uid="{00000000-0005-0000-0000-000022000000}"/>
    <cellStyle name="Neutral" xfId="38" xr:uid="{00000000-0005-0000-0000-000023000000}"/>
    <cellStyle name="Normální" xfId="0" builtinId="0"/>
    <cellStyle name="Normální 2" xfId="2" xr:uid="{00000000-0005-0000-0000-000025000000}"/>
    <cellStyle name="normální_List1" xfId="1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4"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75"/>
  <sheetViews>
    <sheetView topLeftCell="A5" zoomScale="160" zoomScaleNormal="160" workbookViewId="0">
      <selection activeCell="H57" sqref="H57"/>
    </sheetView>
  </sheetViews>
  <sheetFormatPr defaultRowHeight="15"/>
  <cols>
    <col min="1" max="1" width="15.85546875" customWidth="1"/>
    <col min="2" max="2" width="14.42578125" customWidth="1"/>
    <col min="3" max="3" width="9.140625" style="1"/>
    <col min="4" max="4" width="32" customWidth="1"/>
  </cols>
  <sheetData>
    <row r="1" spans="1:9" ht="20.25">
      <c r="A1" s="1047" t="s">
        <v>0</v>
      </c>
      <c r="B1" s="1047"/>
      <c r="C1" s="1047"/>
      <c r="D1" s="1047"/>
      <c r="E1" s="1047"/>
      <c r="F1" s="1047"/>
      <c r="G1" s="1047"/>
      <c r="H1" s="6"/>
      <c r="I1" s="7"/>
    </row>
    <row r="2" spans="1:9">
      <c r="A2" s="12" t="s">
        <v>1</v>
      </c>
      <c r="C2" s="541"/>
      <c r="D2" s="10"/>
      <c r="E2" s="1048" t="s">
        <v>2</v>
      </c>
      <c r="F2" s="1049"/>
      <c r="G2" s="1049"/>
      <c r="H2" s="6"/>
      <c r="I2" s="7"/>
    </row>
    <row r="3" spans="1:9" ht="15.75">
      <c r="A3" s="1050" t="s">
        <v>3</v>
      </c>
      <c r="B3" s="1050"/>
      <c r="C3" s="1050"/>
      <c r="D3" s="1050"/>
      <c r="E3" s="1050"/>
      <c r="F3" s="1050"/>
      <c r="G3" s="1050"/>
      <c r="H3" s="6"/>
      <c r="I3" s="7"/>
    </row>
    <row r="4" spans="1:9" ht="15.75" thickBot="1">
      <c r="A4" s="3"/>
      <c r="B4" s="8"/>
      <c r="C4" s="8"/>
      <c r="D4" s="8"/>
      <c r="E4" s="8"/>
      <c r="F4" s="8"/>
      <c r="G4" s="8"/>
      <c r="H4" s="6"/>
      <c r="I4" s="7"/>
    </row>
    <row r="5" spans="1:9" ht="25.5">
      <c r="A5" s="18" t="s">
        <v>4</v>
      </c>
      <c r="B5" s="15" t="s">
        <v>5</v>
      </c>
      <c r="C5" s="117" t="s">
        <v>6</v>
      </c>
      <c r="D5" s="20" t="s">
        <v>7</v>
      </c>
      <c r="E5" s="14" t="s">
        <v>8</v>
      </c>
      <c r="F5" s="15" t="s">
        <v>9</v>
      </c>
      <c r="G5" s="16" t="s">
        <v>10</v>
      </c>
      <c r="H5" s="118" t="s">
        <v>11</v>
      </c>
      <c r="I5" s="4"/>
    </row>
    <row r="6" spans="1:9">
      <c r="A6" s="476" t="s">
        <v>12</v>
      </c>
      <c r="B6" s="485" t="s">
        <v>13</v>
      </c>
      <c r="C6" s="486">
        <v>2006</v>
      </c>
      <c r="D6" s="507" t="s">
        <v>14</v>
      </c>
      <c r="E6" s="258">
        <v>90</v>
      </c>
      <c r="F6" s="568">
        <f t="shared" ref="F6:F37" si="0">E6*1.5</f>
        <v>135</v>
      </c>
      <c r="G6" s="569">
        <v>1</v>
      </c>
      <c r="H6" s="6"/>
      <c r="I6" s="7"/>
    </row>
    <row r="7" spans="1:9">
      <c r="A7" s="476" t="s">
        <v>15</v>
      </c>
      <c r="B7" s="485" t="s">
        <v>16</v>
      </c>
      <c r="C7" s="486">
        <v>2006</v>
      </c>
      <c r="D7" s="567" t="s">
        <v>14</v>
      </c>
      <c r="E7" s="259">
        <v>74</v>
      </c>
      <c r="F7" s="570">
        <f t="shared" si="0"/>
        <v>111</v>
      </c>
      <c r="G7" s="571">
        <v>2</v>
      </c>
      <c r="H7" s="6"/>
      <c r="I7" s="7"/>
    </row>
    <row r="8" spans="1:9">
      <c r="A8" s="476" t="s">
        <v>17</v>
      </c>
      <c r="B8" s="485" t="s">
        <v>13</v>
      </c>
      <c r="C8" s="486">
        <v>2006</v>
      </c>
      <c r="D8" s="567" t="s">
        <v>18</v>
      </c>
      <c r="E8" s="259">
        <v>63</v>
      </c>
      <c r="F8" s="570">
        <f t="shared" si="0"/>
        <v>94.5</v>
      </c>
      <c r="G8" s="572">
        <v>3</v>
      </c>
      <c r="H8" s="6"/>
      <c r="I8" s="7"/>
    </row>
    <row r="9" spans="1:9">
      <c r="A9" s="476" t="s">
        <v>19</v>
      </c>
      <c r="B9" s="495" t="s">
        <v>20</v>
      </c>
      <c r="C9" s="949">
        <v>2006</v>
      </c>
      <c r="D9" s="505" t="s">
        <v>21</v>
      </c>
      <c r="E9" s="268">
        <v>62</v>
      </c>
      <c r="F9" s="570">
        <f t="shared" si="0"/>
        <v>93</v>
      </c>
      <c r="G9" s="686"/>
      <c r="H9" s="6"/>
      <c r="I9" s="7"/>
    </row>
    <row r="10" spans="1:9">
      <c r="A10" s="918" t="s">
        <v>22</v>
      </c>
      <c r="B10" s="464" t="s">
        <v>23</v>
      </c>
      <c r="C10" s="465">
        <v>2007</v>
      </c>
      <c r="D10" s="523" t="s">
        <v>21</v>
      </c>
      <c r="E10" s="259">
        <v>50</v>
      </c>
      <c r="F10" s="570">
        <f t="shared" si="0"/>
        <v>75</v>
      </c>
      <c r="G10" s="571"/>
      <c r="H10" s="6"/>
      <c r="I10" s="7"/>
    </row>
    <row r="11" spans="1:9">
      <c r="A11" s="475" t="s">
        <v>24</v>
      </c>
      <c r="B11" s="535" t="s">
        <v>25</v>
      </c>
      <c r="C11" s="536">
        <v>2007</v>
      </c>
      <c r="D11" s="676" t="s">
        <v>26</v>
      </c>
      <c r="E11" s="259">
        <v>48</v>
      </c>
      <c r="F11" s="570">
        <f t="shared" si="0"/>
        <v>72</v>
      </c>
      <c r="G11" s="572"/>
      <c r="H11" s="6"/>
      <c r="I11" s="7"/>
    </row>
    <row r="12" spans="1:9">
      <c r="A12" s="476" t="s">
        <v>27</v>
      </c>
      <c r="B12" s="464" t="s">
        <v>28</v>
      </c>
      <c r="C12" s="465">
        <v>2006</v>
      </c>
      <c r="D12" s="523" t="s">
        <v>14</v>
      </c>
      <c r="E12" s="259">
        <v>48</v>
      </c>
      <c r="F12" s="570">
        <f t="shared" si="0"/>
        <v>72</v>
      </c>
      <c r="G12" s="686"/>
      <c r="H12" s="6"/>
      <c r="I12" s="7"/>
    </row>
    <row r="13" spans="1:9">
      <c r="A13" s="946" t="s">
        <v>29</v>
      </c>
      <c r="B13" s="83" t="s">
        <v>30</v>
      </c>
      <c r="C13" s="950">
        <v>2006</v>
      </c>
      <c r="D13" s="841" t="s">
        <v>31</v>
      </c>
      <c r="E13" s="951">
        <v>46</v>
      </c>
      <c r="F13" s="570">
        <f t="shared" si="0"/>
        <v>69</v>
      </c>
      <c r="G13" s="571"/>
      <c r="H13" s="6"/>
      <c r="I13" s="7"/>
    </row>
    <row r="14" spans="1:9">
      <c r="A14" s="470" t="s">
        <v>32</v>
      </c>
      <c r="B14" s="535" t="s">
        <v>33</v>
      </c>
      <c r="C14" s="467">
        <v>2009</v>
      </c>
      <c r="D14" s="472" t="s">
        <v>26</v>
      </c>
      <c r="E14" s="259">
        <v>45</v>
      </c>
      <c r="F14" s="570">
        <f t="shared" si="0"/>
        <v>67.5</v>
      </c>
      <c r="G14" s="571"/>
      <c r="H14" s="6"/>
      <c r="I14" s="7"/>
    </row>
    <row r="15" spans="1:9">
      <c r="A15" s="945" t="s">
        <v>34</v>
      </c>
      <c r="B15" s="495" t="s">
        <v>35</v>
      </c>
      <c r="C15" s="465">
        <v>2005</v>
      </c>
      <c r="D15" s="523" t="s">
        <v>36</v>
      </c>
      <c r="E15" s="262">
        <v>45</v>
      </c>
      <c r="F15" s="570">
        <f t="shared" si="0"/>
        <v>67.5</v>
      </c>
      <c r="G15" s="572"/>
      <c r="H15" s="6"/>
      <c r="I15" s="7"/>
    </row>
    <row r="16" spans="1:9">
      <c r="A16" s="476" t="s">
        <v>37</v>
      </c>
      <c r="B16" s="464" t="s">
        <v>38</v>
      </c>
      <c r="C16" s="490">
        <v>2006</v>
      </c>
      <c r="D16" s="596" t="s">
        <v>39</v>
      </c>
      <c r="E16" s="259">
        <v>44</v>
      </c>
      <c r="F16" s="570">
        <f t="shared" si="0"/>
        <v>66</v>
      </c>
      <c r="G16" s="571"/>
      <c r="H16" s="6"/>
      <c r="I16" s="7"/>
    </row>
    <row r="17" spans="1:9">
      <c r="A17" s="476" t="s">
        <v>40</v>
      </c>
      <c r="B17" s="464" t="s">
        <v>30</v>
      </c>
      <c r="C17" s="465">
        <v>2005</v>
      </c>
      <c r="D17" s="507" t="s">
        <v>36</v>
      </c>
      <c r="E17" s="264">
        <v>44</v>
      </c>
      <c r="F17" s="570">
        <f t="shared" si="0"/>
        <v>66</v>
      </c>
      <c r="G17" s="571"/>
      <c r="H17" s="6"/>
      <c r="I17" s="7"/>
    </row>
    <row r="18" spans="1:9">
      <c r="A18" s="918" t="s">
        <v>41</v>
      </c>
      <c r="B18" s="489" t="s">
        <v>42</v>
      </c>
      <c r="C18" s="490">
        <v>2008</v>
      </c>
      <c r="D18" s="505" t="s">
        <v>43</v>
      </c>
      <c r="E18" s="259">
        <v>42</v>
      </c>
      <c r="F18" s="570">
        <f t="shared" si="0"/>
        <v>63</v>
      </c>
      <c r="G18" s="572"/>
      <c r="H18" s="6"/>
      <c r="I18" s="7"/>
    </row>
    <row r="19" spans="1:9">
      <c r="A19" s="476" t="s">
        <v>37</v>
      </c>
      <c r="B19" s="464" t="s">
        <v>44</v>
      </c>
      <c r="C19" s="465">
        <v>2006</v>
      </c>
      <c r="D19" s="604" t="s">
        <v>39</v>
      </c>
      <c r="E19" s="259">
        <v>41</v>
      </c>
      <c r="F19" s="570">
        <f t="shared" si="0"/>
        <v>61.5</v>
      </c>
      <c r="G19" s="571"/>
      <c r="H19" s="6"/>
      <c r="I19" s="7"/>
    </row>
    <row r="20" spans="1:9">
      <c r="A20" s="476" t="s">
        <v>45</v>
      </c>
      <c r="B20" s="464" t="s">
        <v>46</v>
      </c>
      <c r="C20" s="465">
        <v>2007</v>
      </c>
      <c r="D20" s="567" t="s">
        <v>47</v>
      </c>
      <c r="E20" s="259">
        <v>40</v>
      </c>
      <c r="F20" s="570">
        <f t="shared" si="0"/>
        <v>60</v>
      </c>
      <c r="G20" s="572"/>
      <c r="H20" s="6"/>
      <c r="I20" s="7"/>
    </row>
    <row r="21" spans="1:9">
      <c r="A21" s="923" t="s">
        <v>48</v>
      </c>
      <c r="B21" s="491" t="s">
        <v>49</v>
      </c>
      <c r="C21" s="947">
        <v>2007</v>
      </c>
      <c r="D21" s="505" t="s">
        <v>50</v>
      </c>
      <c r="E21" s="268">
        <v>39</v>
      </c>
      <c r="F21" s="570">
        <f t="shared" si="0"/>
        <v>58.5</v>
      </c>
      <c r="G21" s="686"/>
      <c r="H21" s="6"/>
      <c r="I21" s="7"/>
    </row>
    <row r="22" spans="1:9">
      <c r="A22" s="476" t="s">
        <v>51</v>
      </c>
      <c r="B22" s="492" t="s">
        <v>49</v>
      </c>
      <c r="C22" s="490">
        <v>2007</v>
      </c>
      <c r="D22" s="523" t="s">
        <v>21</v>
      </c>
      <c r="E22" s="259">
        <v>39</v>
      </c>
      <c r="F22" s="570">
        <f t="shared" si="0"/>
        <v>58.5</v>
      </c>
      <c r="G22" s="571"/>
      <c r="H22" s="6"/>
      <c r="I22" s="7"/>
    </row>
    <row r="23" spans="1:9">
      <c r="A23" s="475" t="s">
        <v>52</v>
      </c>
      <c r="B23" s="491" t="s">
        <v>35</v>
      </c>
      <c r="C23" s="471">
        <v>2006</v>
      </c>
      <c r="D23" s="523" t="s">
        <v>50</v>
      </c>
      <c r="E23" s="259">
        <v>38</v>
      </c>
      <c r="F23" s="570">
        <f t="shared" si="0"/>
        <v>57</v>
      </c>
      <c r="G23" s="571"/>
      <c r="H23" s="6"/>
      <c r="I23" s="7"/>
    </row>
    <row r="24" spans="1:9">
      <c r="A24" s="925" t="s">
        <v>53</v>
      </c>
      <c r="B24" s="83" t="s">
        <v>49</v>
      </c>
      <c r="C24" s="62">
        <v>2007</v>
      </c>
      <c r="D24" s="160" t="s">
        <v>54</v>
      </c>
      <c r="E24" s="378">
        <v>38</v>
      </c>
      <c r="F24" s="570">
        <f t="shared" si="0"/>
        <v>57</v>
      </c>
      <c r="G24" s="572"/>
      <c r="H24" s="6"/>
      <c r="I24" s="7"/>
    </row>
    <row r="25" spans="1:9">
      <c r="A25" s="470" t="s">
        <v>55</v>
      </c>
      <c r="B25" s="840" t="s">
        <v>20</v>
      </c>
      <c r="C25" s="829">
        <v>2006</v>
      </c>
      <c r="D25" s="604" t="s">
        <v>56</v>
      </c>
      <c r="E25" s="259">
        <v>37</v>
      </c>
      <c r="F25" s="570">
        <f t="shared" si="0"/>
        <v>55.5</v>
      </c>
      <c r="G25" s="571"/>
      <c r="H25" s="6"/>
      <c r="I25" s="7"/>
    </row>
    <row r="26" spans="1:9">
      <c r="A26" s="475" t="s">
        <v>57</v>
      </c>
      <c r="B26" s="480" t="s">
        <v>28</v>
      </c>
      <c r="C26" s="481">
        <v>2007</v>
      </c>
      <c r="D26" s="505" t="s">
        <v>50</v>
      </c>
      <c r="E26" s="385">
        <v>36</v>
      </c>
      <c r="F26" s="570">
        <f t="shared" si="0"/>
        <v>54</v>
      </c>
      <c r="G26" s="571"/>
      <c r="H26" s="6"/>
      <c r="I26" s="7"/>
    </row>
    <row r="27" spans="1:9">
      <c r="A27" s="476" t="s">
        <v>58</v>
      </c>
      <c r="B27" s="464" t="s">
        <v>59</v>
      </c>
      <c r="C27" s="465">
        <v>2008</v>
      </c>
      <c r="D27" s="595" t="s">
        <v>56</v>
      </c>
      <c r="E27" s="259">
        <v>36</v>
      </c>
      <c r="F27" s="570">
        <f t="shared" si="0"/>
        <v>54</v>
      </c>
      <c r="G27" s="572"/>
      <c r="H27" s="6"/>
      <c r="I27" s="7"/>
    </row>
    <row r="28" spans="1:9">
      <c r="A28" s="476" t="s">
        <v>60</v>
      </c>
      <c r="B28" s="464" t="s">
        <v>49</v>
      </c>
      <c r="C28" s="465">
        <v>2007</v>
      </c>
      <c r="D28" s="507" t="s">
        <v>61</v>
      </c>
      <c r="E28" s="259">
        <v>36</v>
      </c>
      <c r="F28" s="570">
        <f t="shared" si="0"/>
        <v>54</v>
      </c>
      <c r="G28" s="571"/>
      <c r="H28" s="6"/>
      <c r="I28" s="7"/>
    </row>
    <row r="29" spans="1:9">
      <c r="A29" s="470" t="s">
        <v>62</v>
      </c>
      <c r="B29" s="840" t="s">
        <v>63</v>
      </c>
      <c r="C29" s="829">
        <v>2007</v>
      </c>
      <c r="D29" s="472" t="s">
        <v>26</v>
      </c>
      <c r="E29" s="259">
        <v>33</v>
      </c>
      <c r="F29" s="570">
        <f t="shared" si="0"/>
        <v>49.5</v>
      </c>
      <c r="G29" s="572"/>
      <c r="H29" s="6"/>
      <c r="I29" s="7"/>
    </row>
    <row r="30" spans="1:9">
      <c r="A30" s="918" t="s">
        <v>64</v>
      </c>
      <c r="B30" s="464" t="s">
        <v>23</v>
      </c>
      <c r="C30" s="465">
        <v>2006</v>
      </c>
      <c r="D30" s="597" t="s">
        <v>39</v>
      </c>
      <c r="E30" s="385">
        <v>33</v>
      </c>
      <c r="F30" s="570">
        <f t="shared" si="0"/>
        <v>49.5</v>
      </c>
      <c r="G30" s="686"/>
      <c r="H30" s="6"/>
      <c r="I30" s="7"/>
    </row>
    <row r="31" spans="1:9">
      <c r="A31" s="476" t="s">
        <v>65</v>
      </c>
      <c r="B31" s="464" t="s">
        <v>66</v>
      </c>
      <c r="C31" s="465">
        <v>2009</v>
      </c>
      <c r="D31" s="505" t="s">
        <v>67</v>
      </c>
      <c r="E31" s="259">
        <v>33</v>
      </c>
      <c r="F31" s="570">
        <f t="shared" si="0"/>
        <v>49.5</v>
      </c>
      <c r="G31" s="571"/>
      <c r="H31" s="6"/>
      <c r="I31" s="7"/>
    </row>
    <row r="32" spans="1:9">
      <c r="A32" s="476" t="s">
        <v>68</v>
      </c>
      <c r="B32" s="464" t="s">
        <v>46</v>
      </c>
      <c r="C32" s="465">
        <v>2007</v>
      </c>
      <c r="D32" s="472" t="s">
        <v>69</v>
      </c>
      <c r="E32" s="378">
        <v>33</v>
      </c>
      <c r="F32" s="570">
        <f t="shared" si="0"/>
        <v>49.5</v>
      </c>
      <c r="G32" s="572"/>
      <c r="H32" s="6"/>
      <c r="I32" s="7"/>
    </row>
    <row r="33" spans="1:9">
      <c r="A33" s="476" t="s">
        <v>70</v>
      </c>
      <c r="B33" s="495" t="s">
        <v>71</v>
      </c>
      <c r="C33" s="496">
        <v>2005</v>
      </c>
      <c r="D33" s="567" t="s">
        <v>61</v>
      </c>
      <c r="E33" s="262">
        <v>33</v>
      </c>
      <c r="F33" s="570">
        <f t="shared" si="0"/>
        <v>49.5</v>
      </c>
      <c r="G33" s="686"/>
      <c r="H33" s="6"/>
      <c r="I33" s="7"/>
    </row>
    <row r="34" spans="1:9">
      <c r="A34" s="918" t="s">
        <v>72</v>
      </c>
      <c r="B34" s="464" t="s">
        <v>73</v>
      </c>
      <c r="C34" s="465">
        <v>2006</v>
      </c>
      <c r="D34" s="472" t="s">
        <v>69</v>
      </c>
      <c r="E34" s="953">
        <v>32</v>
      </c>
      <c r="F34" s="570">
        <f t="shared" si="0"/>
        <v>48</v>
      </c>
      <c r="G34" s="571"/>
      <c r="H34" s="6"/>
      <c r="I34" s="7"/>
    </row>
    <row r="35" spans="1:9">
      <c r="A35" s="476" t="s">
        <v>74</v>
      </c>
      <c r="B35" s="485" t="s">
        <v>75</v>
      </c>
      <c r="C35" s="486">
        <v>2005</v>
      </c>
      <c r="D35" s="523" t="s">
        <v>61</v>
      </c>
      <c r="E35" s="262">
        <v>32</v>
      </c>
      <c r="F35" s="570">
        <f t="shared" si="0"/>
        <v>48</v>
      </c>
      <c r="G35" s="572"/>
      <c r="H35" s="6"/>
      <c r="I35" s="7"/>
    </row>
    <row r="36" spans="1:9">
      <c r="A36" s="470" t="s">
        <v>76</v>
      </c>
      <c r="B36" s="461" t="s">
        <v>42</v>
      </c>
      <c r="C36" s="462">
        <v>2007</v>
      </c>
      <c r="D36" s="479" t="s">
        <v>26</v>
      </c>
      <c r="E36" s="259">
        <v>31</v>
      </c>
      <c r="F36" s="570">
        <f t="shared" si="0"/>
        <v>46.5</v>
      </c>
      <c r="G36" s="686"/>
      <c r="H36" s="6"/>
      <c r="I36" s="7"/>
    </row>
    <row r="37" spans="1:9">
      <c r="A37" s="839" t="s">
        <v>30</v>
      </c>
      <c r="B37" s="477" t="s">
        <v>38</v>
      </c>
      <c r="C37" s="508">
        <v>2007</v>
      </c>
      <c r="D37" s="507" t="s">
        <v>50</v>
      </c>
      <c r="E37" s="952">
        <v>31</v>
      </c>
      <c r="F37" s="570">
        <f t="shared" si="0"/>
        <v>46.5</v>
      </c>
      <c r="G37" s="571"/>
      <c r="H37" s="6"/>
      <c r="I37" s="7"/>
    </row>
    <row r="38" spans="1:9">
      <c r="A38" s="476" t="s">
        <v>77</v>
      </c>
      <c r="B38" s="489" t="s">
        <v>66</v>
      </c>
      <c r="C38" s="490">
        <v>2007</v>
      </c>
      <c r="D38" s="505" t="s">
        <v>36</v>
      </c>
      <c r="E38" s="262">
        <v>31</v>
      </c>
      <c r="F38" s="570">
        <f t="shared" ref="F38:F68" si="1">E38*1.5</f>
        <v>46.5</v>
      </c>
      <c r="G38" s="572"/>
      <c r="H38" s="6"/>
      <c r="I38" s="7"/>
    </row>
    <row r="39" spans="1:9">
      <c r="A39" s="476" t="s">
        <v>78</v>
      </c>
      <c r="B39" s="464" t="s">
        <v>49</v>
      </c>
      <c r="C39" s="465">
        <v>2007</v>
      </c>
      <c r="D39" s="505" t="s">
        <v>43</v>
      </c>
      <c r="E39" s="268">
        <v>31</v>
      </c>
      <c r="F39" s="570">
        <f t="shared" si="1"/>
        <v>46.5</v>
      </c>
      <c r="G39" s="686"/>
      <c r="H39" s="6"/>
      <c r="I39" s="7"/>
    </row>
    <row r="40" spans="1:9">
      <c r="A40" s="925" t="s">
        <v>79</v>
      </c>
      <c r="B40" s="83" t="s">
        <v>49</v>
      </c>
      <c r="C40" s="62">
        <v>2005</v>
      </c>
      <c r="D40" s="166" t="s">
        <v>31</v>
      </c>
      <c r="E40" s="378">
        <v>30</v>
      </c>
      <c r="F40" s="570">
        <f t="shared" si="1"/>
        <v>45</v>
      </c>
      <c r="G40" s="571"/>
      <c r="H40" s="6"/>
      <c r="I40" s="7"/>
    </row>
    <row r="41" spans="1:9">
      <c r="A41" s="945" t="s">
        <v>80</v>
      </c>
      <c r="B41" s="495" t="s">
        <v>81</v>
      </c>
      <c r="C41" s="496">
        <v>2007</v>
      </c>
      <c r="D41" s="505" t="s">
        <v>47</v>
      </c>
      <c r="E41" s="268">
        <v>30</v>
      </c>
      <c r="F41" s="570">
        <f t="shared" si="1"/>
        <v>45</v>
      </c>
      <c r="G41" s="571"/>
      <c r="H41" s="6"/>
      <c r="I41" s="7"/>
    </row>
    <row r="42" spans="1:9">
      <c r="A42" s="476" t="s">
        <v>82</v>
      </c>
      <c r="B42" s="464" t="s">
        <v>33</v>
      </c>
      <c r="C42" s="465">
        <v>2006</v>
      </c>
      <c r="D42" s="507" t="s">
        <v>18</v>
      </c>
      <c r="E42" s="259">
        <v>30</v>
      </c>
      <c r="F42" s="570">
        <f t="shared" si="1"/>
        <v>45</v>
      </c>
      <c r="G42" s="572"/>
      <c r="H42" s="6"/>
      <c r="I42" s="7"/>
    </row>
    <row r="43" spans="1:9">
      <c r="A43" s="476" t="s">
        <v>83</v>
      </c>
      <c r="B43" s="464" t="s">
        <v>30</v>
      </c>
      <c r="C43" s="465">
        <v>2005</v>
      </c>
      <c r="D43" s="567" t="s">
        <v>84</v>
      </c>
      <c r="E43" s="259">
        <v>29</v>
      </c>
      <c r="F43" s="570">
        <f t="shared" si="1"/>
        <v>43.5</v>
      </c>
      <c r="G43" s="571"/>
      <c r="H43" s="6"/>
      <c r="I43" s="7"/>
    </row>
    <row r="44" spans="1:9">
      <c r="A44" s="476" t="s">
        <v>85</v>
      </c>
      <c r="B44" s="464" t="s">
        <v>86</v>
      </c>
      <c r="C44" s="465">
        <v>2008</v>
      </c>
      <c r="D44" s="567" t="s">
        <v>43</v>
      </c>
      <c r="E44" s="259">
        <v>29</v>
      </c>
      <c r="F44" s="570">
        <f t="shared" si="1"/>
        <v>43.5</v>
      </c>
      <c r="G44" s="571"/>
      <c r="H44" s="6"/>
      <c r="I44" s="7"/>
    </row>
    <row r="45" spans="1:9">
      <c r="A45" s="925" t="s">
        <v>87</v>
      </c>
      <c r="B45" s="832" t="s">
        <v>59</v>
      </c>
      <c r="C45" s="583">
        <v>2008</v>
      </c>
      <c r="D45" s="841" t="s">
        <v>31</v>
      </c>
      <c r="E45" s="951">
        <v>28</v>
      </c>
      <c r="F45" s="570">
        <f t="shared" si="1"/>
        <v>42</v>
      </c>
      <c r="G45" s="571"/>
      <c r="H45" s="6"/>
      <c r="I45" s="7"/>
    </row>
    <row r="46" spans="1:9">
      <c r="A46" s="476" t="s">
        <v>88</v>
      </c>
      <c r="B46" s="464" t="s">
        <v>59</v>
      </c>
      <c r="C46" s="496">
        <v>2006</v>
      </c>
      <c r="D46" s="505" t="s">
        <v>14</v>
      </c>
      <c r="E46" s="259">
        <v>28</v>
      </c>
      <c r="F46" s="570">
        <f t="shared" si="1"/>
        <v>42</v>
      </c>
      <c r="G46" s="571"/>
      <c r="H46" s="6"/>
      <c r="I46" s="7"/>
    </row>
    <row r="47" spans="1:9">
      <c r="A47" s="918" t="s">
        <v>89</v>
      </c>
      <c r="B47" s="489" t="s">
        <v>38</v>
      </c>
      <c r="C47" s="465">
        <v>2007</v>
      </c>
      <c r="D47" s="523" t="s">
        <v>67</v>
      </c>
      <c r="E47" s="259">
        <v>27</v>
      </c>
      <c r="F47" s="570">
        <f t="shared" si="1"/>
        <v>40.5</v>
      </c>
      <c r="G47" s="571"/>
      <c r="H47" s="6"/>
      <c r="I47" s="7"/>
    </row>
    <row r="48" spans="1:9">
      <c r="A48" s="925" t="s">
        <v>90</v>
      </c>
      <c r="B48" s="832" t="s">
        <v>13</v>
      </c>
      <c r="C48" s="583">
        <v>2008</v>
      </c>
      <c r="D48" s="160" t="s">
        <v>54</v>
      </c>
      <c r="E48" s="378">
        <v>27</v>
      </c>
      <c r="F48" s="570">
        <f t="shared" si="1"/>
        <v>40.5</v>
      </c>
      <c r="G48" s="571"/>
      <c r="H48" s="6"/>
      <c r="I48" s="7"/>
    </row>
    <row r="49" spans="1:9">
      <c r="A49" s="476" t="s">
        <v>91</v>
      </c>
      <c r="B49" s="464" t="s">
        <v>33</v>
      </c>
      <c r="C49" s="465">
        <v>2007</v>
      </c>
      <c r="D49" s="507" t="s">
        <v>47</v>
      </c>
      <c r="E49" s="268">
        <v>27</v>
      </c>
      <c r="F49" s="570">
        <f t="shared" si="1"/>
        <v>40.5</v>
      </c>
      <c r="G49" s="571"/>
      <c r="H49" s="6"/>
      <c r="I49" s="7"/>
    </row>
    <row r="50" spans="1:9">
      <c r="A50" s="475" t="s">
        <v>92</v>
      </c>
      <c r="B50" s="535" t="s">
        <v>73</v>
      </c>
      <c r="C50" s="536">
        <v>2008</v>
      </c>
      <c r="D50" s="595" t="s">
        <v>56</v>
      </c>
      <c r="E50" s="259">
        <v>26</v>
      </c>
      <c r="F50" s="570">
        <f t="shared" si="1"/>
        <v>39</v>
      </c>
      <c r="G50" s="571"/>
      <c r="H50" s="6"/>
      <c r="I50" s="7"/>
    </row>
    <row r="51" spans="1:9">
      <c r="A51" s="931" t="s">
        <v>93</v>
      </c>
      <c r="B51" s="466" t="s">
        <v>71</v>
      </c>
      <c r="C51" s="467">
        <v>2005</v>
      </c>
      <c r="D51" s="596" t="s">
        <v>56</v>
      </c>
      <c r="E51" s="259">
        <v>26</v>
      </c>
      <c r="F51" s="570">
        <f t="shared" si="1"/>
        <v>39</v>
      </c>
      <c r="G51" s="572"/>
      <c r="H51" s="6"/>
      <c r="I51" s="7"/>
    </row>
    <row r="52" spans="1:9">
      <c r="A52" s="476" t="s">
        <v>94</v>
      </c>
      <c r="B52" s="489" t="s">
        <v>35</v>
      </c>
      <c r="C52" s="490">
        <v>2007</v>
      </c>
      <c r="D52" s="523" t="s">
        <v>36</v>
      </c>
      <c r="E52" s="262">
        <v>25</v>
      </c>
      <c r="F52" s="570">
        <f t="shared" si="1"/>
        <v>37.5</v>
      </c>
      <c r="G52" s="686"/>
      <c r="H52" s="6"/>
      <c r="I52" s="7"/>
    </row>
    <row r="53" spans="1:9">
      <c r="A53" s="839" t="s">
        <v>95</v>
      </c>
      <c r="B53" s="464" t="s">
        <v>96</v>
      </c>
      <c r="C53" s="465">
        <v>2008</v>
      </c>
      <c r="D53" s="595" t="s">
        <v>39</v>
      </c>
      <c r="E53" s="268">
        <v>24</v>
      </c>
      <c r="F53" s="570">
        <f t="shared" si="1"/>
        <v>36</v>
      </c>
      <c r="G53" s="571"/>
      <c r="H53" s="6"/>
      <c r="I53" s="7"/>
    </row>
    <row r="54" spans="1:9">
      <c r="A54" s="476" t="s">
        <v>97</v>
      </c>
      <c r="B54" s="489" t="s">
        <v>98</v>
      </c>
      <c r="C54" s="490">
        <v>2008</v>
      </c>
      <c r="D54" s="523" t="s">
        <v>67</v>
      </c>
      <c r="E54" s="259">
        <v>24</v>
      </c>
      <c r="F54" s="570">
        <f t="shared" si="1"/>
        <v>36</v>
      </c>
      <c r="G54" s="572"/>
      <c r="H54" s="6"/>
      <c r="I54" s="7"/>
    </row>
    <row r="55" spans="1:9">
      <c r="A55" s="925" t="s">
        <v>99</v>
      </c>
      <c r="B55" s="83" t="s">
        <v>100</v>
      </c>
      <c r="C55" s="62">
        <v>2008</v>
      </c>
      <c r="D55" s="814" t="s">
        <v>54</v>
      </c>
      <c r="E55" s="378">
        <v>24</v>
      </c>
      <c r="F55" s="570">
        <f t="shared" si="1"/>
        <v>36</v>
      </c>
      <c r="G55" s="686"/>
      <c r="H55" s="6"/>
      <c r="I55" s="7"/>
    </row>
    <row r="56" spans="1:9">
      <c r="A56" s="476" t="s">
        <v>101</v>
      </c>
      <c r="B56" s="464" t="s">
        <v>33</v>
      </c>
      <c r="C56" s="465">
        <v>2005</v>
      </c>
      <c r="D56" s="505" t="s">
        <v>84</v>
      </c>
      <c r="E56" s="259">
        <v>24</v>
      </c>
      <c r="F56" s="570">
        <f t="shared" si="1"/>
        <v>36</v>
      </c>
      <c r="G56" s="571"/>
      <c r="H56" s="6"/>
      <c r="I56" s="7"/>
    </row>
    <row r="57" spans="1:9">
      <c r="A57" s="476" t="s">
        <v>102</v>
      </c>
      <c r="B57" s="464" t="s">
        <v>59</v>
      </c>
      <c r="C57" s="496">
        <v>2006</v>
      </c>
      <c r="D57" s="507" t="s">
        <v>18</v>
      </c>
      <c r="E57" s="268">
        <v>24</v>
      </c>
      <c r="F57" s="570">
        <f t="shared" si="1"/>
        <v>36</v>
      </c>
      <c r="G57" s="572"/>
      <c r="H57" s="6"/>
      <c r="I57" s="7"/>
    </row>
    <row r="58" spans="1:9">
      <c r="A58" s="918" t="s">
        <v>103</v>
      </c>
      <c r="B58" s="492" t="s">
        <v>23</v>
      </c>
      <c r="C58" s="465">
        <v>2006</v>
      </c>
      <c r="D58" s="505" t="s">
        <v>61</v>
      </c>
      <c r="E58" s="262">
        <v>23</v>
      </c>
      <c r="F58" s="570">
        <f t="shared" si="1"/>
        <v>34.5</v>
      </c>
      <c r="G58" s="686"/>
      <c r="H58" s="6"/>
      <c r="I58" s="7"/>
    </row>
    <row r="59" spans="1:9">
      <c r="A59" s="476" t="s">
        <v>104</v>
      </c>
      <c r="B59" s="495" t="s">
        <v>105</v>
      </c>
      <c r="C59" s="496">
        <v>2006</v>
      </c>
      <c r="D59" s="505" t="s">
        <v>84</v>
      </c>
      <c r="E59" s="259">
        <v>23</v>
      </c>
      <c r="F59" s="570">
        <f t="shared" si="1"/>
        <v>34.5</v>
      </c>
      <c r="G59" s="571"/>
      <c r="H59" s="6"/>
      <c r="I59" s="7"/>
    </row>
    <row r="60" spans="1:9">
      <c r="A60" s="946" t="s">
        <v>106</v>
      </c>
      <c r="B60" s="832" t="s">
        <v>107</v>
      </c>
      <c r="C60" s="583">
        <v>2007</v>
      </c>
      <c r="D60" s="814" t="s">
        <v>31</v>
      </c>
      <c r="E60" s="378">
        <v>22</v>
      </c>
      <c r="F60" s="570">
        <f t="shared" si="1"/>
        <v>33</v>
      </c>
      <c r="G60" s="571"/>
      <c r="H60" s="6"/>
      <c r="I60" s="7"/>
    </row>
    <row r="61" spans="1:9">
      <c r="A61" s="470" t="s">
        <v>108</v>
      </c>
      <c r="B61" s="900" t="s">
        <v>33</v>
      </c>
      <c r="C61" s="934">
        <v>2007</v>
      </c>
      <c r="D61" s="537" t="s">
        <v>69</v>
      </c>
      <c r="E61" s="378">
        <v>22</v>
      </c>
      <c r="F61" s="570">
        <f t="shared" si="1"/>
        <v>33</v>
      </c>
      <c r="G61" s="572"/>
      <c r="H61" s="6"/>
      <c r="I61" s="7"/>
    </row>
    <row r="62" spans="1:9">
      <c r="A62" s="918" t="s">
        <v>109</v>
      </c>
      <c r="B62" s="464" t="s">
        <v>110</v>
      </c>
      <c r="C62" s="465">
        <v>2007</v>
      </c>
      <c r="D62" s="505" t="s">
        <v>21</v>
      </c>
      <c r="E62" s="385">
        <v>22</v>
      </c>
      <c r="F62" s="570">
        <f t="shared" si="1"/>
        <v>33</v>
      </c>
      <c r="G62" s="571"/>
      <c r="H62" s="6"/>
      <c r="I62" s="7"/>
    </row>
    <row r="63" spans="1:9">
      <c r="A63" s="918" t="s">
        <v>111</v>
      </c>
      <c r="B63" s="464" t="s">
        <v>71</v>
      </c>
      <c r="C63" s="465">
        <v>2007</v>
      </c>
      <c r="D63" s="505" t="s">
        <v>43</v>
      </c>
      <c r="E63" s="259">
        <v>22</v>
      </c>
      <c r="F63" s="570">
        <f t="shared" si="1"/>
        <v>33</v>
      </c>
      <c r="G63" s="571"/>
      <c r="H63" s="6"/>
      <c r="I63" s="7"/>
    </row>
    <row r="64" spans="1:9">
      <c r="A64" s="476" t="s">
        <v>112</v>
      </c>
      <c r="B64" s="464" t="s">
        <v>59</v>
      </c>
      <c r="C64" s="465">
        <v>2008</v>
      </c>
      <c r="D64" s="505" t="s">
        <v>67</v>
      </c>
      <c r="E64" s="385">
        <v>21</v>
      </c>
      <c r="F64" s="570">
        <f t="shared" si="1"/>
        <v>31.5</v>
      </c>
      <c r="G64" s="572"/>
      <c r="H64" s="6"/>
      <c r="I64" s="7"/>
    </row>
    <row r="65" spans="1:9">
      <c r="A65" s="529" t="s">
        <v>113</v>
      </c>
      <c r="B65" s="474" t="s">
        <v>114</v>
      </c>
      <c r="C65" s="469">
        <v>2009</v>
      </c>
      <c r="D65" s="472" t="s">
        <v>69</v>
      </c>
      <c r="E65" s="951">
        <v>20</v>
      </c>
      <c r="F65" s="570">
        <f t="shared" si="1"/>
        <v>30</v>
      </c>
      <c r="G65" s="571"/>
      <c r="H65" s="6"/>
      <c r="I65" s="7"/>
    </row>
    <row r="66" spans="1:9">
      <c r="A66" s="918" t="s">
        <v>115</v>
      </c>
      <c r="B66" s="489" t="s">
        <v>116</v>
      </c>
      <c r="C66" s="490">
        <v>2007</v>
      </c>
      <c r="D66" s="507" t="s">
        <v>84</v>
      </c>
      <c r="E66" s="259">
        <v>17</v>
      </c>
      <c r="F66" s="570">
        <f t="shared" si="1"/>
        <v>25.5</v>
      </c>
      <c r="G66" s="572"/>
      <c r="H66" s="6"/>
      <c r="I66" s="7"/>
    </row>
    <row r="67" spans="1:9">
      <c r="A67" s="925" t="s">
        <v>117</v>
      </c>
      <c r="B67" s="83" t="s">
        <v>118</v>
      </c>
      <c r="C67" s="62">
        <v>2008</v>
      </c>
      <c r="D67" s="166" t="s">
        <v>54</v>
      </c>
      <c r="E67" s="259">
        <v>12</v>
      </c>
      <c r="F67" s="570">
        <f t="shared" si="1"/>
        <v>18</v>
      </c>
      <c r="G67" s="686"/>
      <c r="H67" s="6"/>
      <c r="I67" s="7"/>
    </row>
    <row r="68" spans="1:9">
      <c r="A68" s="476"/>
      <c r="B68" s="464"/>
      <c r="C68" s="465"/>
      <c r="D68" s="505"/>
      <c r="E68" s="259"/>
      <c r="F68" s="570">
        <f t="shared" si="1"/>
        <v>0</v>
      </c>
      <c r="G68" s="571"/>
      <c r="H68" s="6"/>
      <c r="I68" s="7"/>
    </row>
    <row r="69" spans="1:9">
      <c r="A69" s="482"/>
      <c r="B69" s="492"/>
      <c r="C69" s="493"/>
      <c r="D69" s="523"/>
      <c r="E69" s="633"/>
      <c r="F69" s="570">
        <f t="shared" ref="F69:F72" si="2">E69*1.5</f>
        <v>0</v>
      </c>
      <c r="G69" s="571"/>
      <c r="H69" s="6"/>
      <c r="I69" s="7"/>
    </row>
    <row r="70" spans="1:9">
      <c r="A70" s="87"/>
      <c r="B70" s="83"/>
      <c r="C70" s="62"/>
      <c r="D70" s="166"/>
      <c r="E70" s="378"/>
      <c r="F70" s="570">
        <f t="shared" si="2"/>
        <v>0</v>
      </c>
      <c r="G70" s="572"/>
      <c r="H70" s="6"/>
      <c r="I70" s="7"/>
    </row>
    <row r="71" spans="1:9">
      <c r="A71" s="460"/>
      <c r="B71" s="480"/>
      <c r="C71" s="481"/>
      <c r="D71" s="505"/>
      <c r="E71" s="385"/>
      <c r="F71" s="570">
        <f t="shared" si="2"/>
        <v>0</v>
      </c>
      <c r="G71" s="571"/>
      <c r="H71" s="6"/>
      <c r="I71" s="7"/>
    </row>
    <row r="72" spans="1:9" ht="15.75" thickBot="1">
      <c r="A72" s="500"/>
      <c r="B72" s="501"/>
      <c r="C72" s="502"/>
      <c r="D72" s="605"/>
      <c r="E72" s="266"/>
      <c r="F72" s="850">
        <f t="shared" si="2"/>
        <v>0</v>
      </c>
      <c r="G72" s="571"/>
      <c r="H72" s="6"/>
      <c r="I72" s="7"/>
    </row>
    <row r="73" spans="1:9">
      <c r="A73" s="6"/>
      <c r="B73" s="6"/>
      <c r="C73" s="542"/>
      <c r="D73" s="6"/>
      <c r="E73" s="6"/>
      <c r="F73" s="6"/>
      <c r="G73" s="183"/>
      <c r="H73" s="165"/>
      <c r="I73" s="7"/>
    </row>
    <row r="74" spans="1:9">
      <c r="A74" s="1051" t="s">
        <v>119</v>
      </c>
      <c r="B74" s="1051"/>
      <c r="C74" s="1051"/>
      <c r="D74" s="1051"/>
      <c r="E74" s="1051"/>
      <c r="F74" s="1051"/>
      <c r="G74" s="1051"/>
      <c r="H74" s="2"/>
      <c r="I74" s="542"/>
    </row>
    <row r="75" spans="1:9">
      <c r="A75" s="6"/>
      <c r="B75" s="6"/>
      <c r="C75" s="542"/>
      <c r="D75" s="6"/>
      <c r="E75" s="6"/>
      <c r="F75" s="6"/>
      <c r="G75" s="6"/>
      <c r="H75" s="6"/>
      <c r="I75" s="7"/>
    </row>
  </sheetData>
  <sortState xmlns:xlrd2="http://schemas.microsoft.com/office/spreadsheetml/2017/richdata2" ref="A6:F68">
    <sortCondition descending="1" ref="F6:F68"/>
  </sortState>
  <mergeCells count="4">
    <mergeCell ref="A1:G1"/>
    <mergeCell ref="E2:G2"/>
    <mergeCell ref="A3:G3"/>
    <mergeCell ref="A74:G74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J70"/>
  <sheetViews>
    <sheetView zoomScale="160" zoomScaleNormal="160" workbookViewId="0">
      <selection activeCell="N17" sqref="N17"/>
    </sheetView>
  </sheetViews>
  <sheetFormatPr defaultRowHeight="15"/>
  <cols>
    <col min="1" max="1" width="13.7109375" style="210" customWidth="1"/>
    <col min="2" max="2" width="12.140625" customWidth="1"/>
    <col min="4" max="4" width="31.5703125" customWidth="1"/>
    <col min="6" max="6" width="12.42578125" bestFit="1" customWidth="1"/>
  </cols>
  <sheetData>
    <row r="1" spans="1:9" ht="20.25" customHeight="1">
      <c r="A1" s="1074" t="s">
        <v>154</v>
      </c>
      <c r="B1" s="1074"/>
      <c r="C1" s="1074"/>
      <c r="D1" s="1074"/>
      <c r="E1" s="1074"/>
      <c r="F1" s="1074"/>
      <c r="G1" s="1074"/>
      <c r="H1" s="1074"/>
      <c r="I1" s="1074"/>
    </row>
    <row r="2" spans="1:9" ht="15.75">
      <c r="A2" s="209" t="s">
        <v>1</v>
      </c>
      <c r="E2" s="1048" t="s">
        <v>2</v>
      </c>
      <c r="F2" s="1049"/>
      <c r="G2" s="1049"/>
      <c r="H2" s="47"/>
    </row>
    <row r="3" spans="1:9" ht="15.75">
      <c r="A3" s="207"/>
      <c r="B3" s="39"/>
      <c r="C3" s="39"/>
      <c r="D3" s="39"/>
      <c r="E3" s="39"/>
      <c r="F3" s="39"/>
      <c r="G3" s="39"/>
    </row>
    <row r="4" spans="1:9" ht="15.75">
      <c r="A4" s="1078" t="s">
        <v>257</v>
      </c>
      <c r="B4" s="1078"/>
      <c r="C4" s="1078"/>
      <c r="D4" s="1078"/>
      <c r="E4" s="1078"/>
      <c r="F4" s="1078"/>
      <c r="G4" s="1078"/>
    </row>
    <row r="5" spans="1:9" ht="15.75" thickBot="1">
      <c r="A5" s="213"/>
      <c r="B5" s="211"/>
      <c r="C5" s="38"/>
      <c r="D5" s="38"/>
      <c r="E5" s="38"/>
      <c r="F5" s="38"/>
      <c r="G5" s="38"/>
    </row>
    <row r="6" spans="1:9" ht="24" thickTop="1" thickBot="1">
      <c r="A6" s="215" t="s">
        <v>4</v>
      </c>
      <c r="B6" s="212" t="s">
        <v>5</v>
      </c>
      <c r="C6" s="37" t="s">
        <v>6</v>
      </c>
      <c r="D6" s="36" t="s">
        <v>7</v>
      </c>
      <c r="E6" s="35" t="s">
        <v>258</v>
      </c>
      <c r="F6" s="169" t="s">
        <v>139</v>
      </c>
      <c r="G6" s="32" t="s">
        <v>10</v>
      </c>
      <c r="H6" s="121" t="s">
        <v>130</v>
      </c>
      <c r="I6" s="549"/>
    </row>
    <row r="7" spans="1:9">
      <c r="A7" s="588" t="s">
        <v>213</v>
      </c>
      <c r="B7" s="533" t="s">
        <v>165</v>
      </c>
      <c r="C7" s="555">
        <v>2006</v>
      </c>
      <c r="D7" s="802" t="s">
        <v>188</v>
      </c>
      <c r="E7" s="258">
        <v>69</v>
      </c>
      <c r="F7" s="302">
        <f t="shared" ref="F7:F38" si="0">E7</f>
        <v>69</v>
      </c>
      <c r="G7" s="137">
        <v>1</v>
      </c>
      <c r="H7" s="45">
        <v>1</v>
      </c>
      <c r="I7" s="1"/>
    </row>
    <row r="8" spans="1:9">
      <c r="A8" s="529" t="s">
        <v>234</v>
      </c>
      <c r="B8" s="474" t="s">
        <v>235</v>
      </c>
      <c r="C8" s="469">
        <v>2007</v>
      </c>
      <c r="D8" s="595" t="s">
        <v>169</v>
      </c>
      <c r="E8" s="259">
        <v>69</v>
      </c>
      <c r="F8" s="303">
        <f t="shared" si="0"/>
        <v>69</v>
      </c>
      <c r="G8" s="683">
        <v>2</v>
      </c>
      <c r="H8" s="45">
        <v>40</v>
      </c>
      <c r="I8" s="1"/>
    </row>
    <row r="9" spans="1:9">
      <c r="A9" s="529" t="s">
        <v>186</v>
      </c>
      <c r="B9" s="613" t="s">
        <v>187</v>
      </c>
      <c r="C9" s="469">
        <v>2006</v>
      </c>
      <c r="D9" s="514" t="s">
        <v>188</v>
      </c>
      <c r="E9" s="259">
        <v>63</v>
      </c>
      <c r="F9" s="304">
        <f t="shared" si="0"/>
        <v>63</v>
      </c>
      <c r="G9" s="135">
        <v>3</v>
      </c>
      <c r="H9" s="45">
        <v>7</v>
      </c>
      <c r="I9" s="1"/>
    </row>
    <row r="10" spans="1:9">
      <c r="A10" s="916" t="s">
        <v>217</v>
      </c>
      <c r="B10" s="835" t="s">
        <v>185</v>
      </c>
      <c r="C10" s="21">
        <v>2006</v>
      </c>
      <c r="D10" s="810" t="s">
        <v>56</v>
      </c>
      <c r="E10" s="259">
        <v>63</v>
      </c>
      <c r="F10" s="303">
        <f t="shared" si="0"/>
        <v>63</v>
      </c>
      <c r="G10" s="683">
        <v>4</v>
      </c>
      <c r="H10" s="45">
        <v>8</v>
      </c>
      <c r="I10" s="1"/>
    </row>
    <row r="11" spans="1:9">
      <c r="A11" s="588" t="s">
        <v>218</v>
      </c>
      <c r="B11" s="474" t="s">
        <v>219</v>
      </c>
      <c r="C11" s="503">
        <v>2008</v>
      </c>
      <c r="D11" s="472" t="s">
        <v>203</v>
      </c>
      <c r="E11" s="633">
        <v>60</v>
      </c>
      <c r="F11" s="684">
        <f t="shared" si="0"/>
        <v>60</v>
      </c>
      <c r="G11" s="135"/>
      <c r="H11" s="45"/>
      <c r="I11" s="1"/>
    </row>
    <row r="12" spans="1:9">
      <c r="A12" s="588" t="s">
        <v>197</v>
      </c>
      <c r="B12" s="474" t="s">
        <v>178</v>
      </c>
      <c r="C12" s="469">
        <v>2005</v>
      </c>
      <c r="D12" s="830" t="s">
        <v>50</v>
      </c>
      <c r="E12" s="259">
        <v>60</v>
      </c>
      <c r="F12" s="303">
        <f t="shared" si="0"/>
        <v>60</v>
      </c>
      <c r="G12" s="683"/>
      <c r="H12" s="45"/>
      <c r="I12" s="1"/>
    </row>
    <row r="13" spans="1:9">
      <c r="A13" s="916" t="s">
        <v>164</v>
      </c>
      <c r="B13" s="677" t="s">
        <v>165</v>
      </c>
      <c r="C13" s="678">
        <v>2006</v>
      </c>
      <c r="D13" s="604" t="s">
        <v>166</v>
      </c>
      <c r="E13" s="262">
        <v>58</v>
      </c>
      <c r="F13" s="304">
        <f t="shared" si="0"/>
        <v>58</v>
      </c>
      <c r="G13" s="135"/>
      <c r="H13" s="45"/>
      <c r="I13" s="1"/>
    </row>
    <row r="14" spans="1:9">
      <c r="A14" s="945" t="s">
        <v>158</v>
      </c>
      <c r="B14" s="495" t="s">
        <v>159</v>
      </c>
      <c r="C14" s="506">
        <v>2008</v>
      </c>
      <c r="D14" s="505" t="s">
        <v>160</v>
      </c>
      <c r="E14" s="259">
        <v>58</v>
      </c>
      <c r="F14" s="303">
        <f t="shared" si="0"/>
        <v>58</v>
      </c>
      <c r="G14" s="682"/>
      <c r="H14" s="45"/>
      <c r="I14" s="1"/>
    </row>
    <row r="15" spans="1:9">
      <c r="A15" s="529" t="s">
        <v>161</v>
      </c>
      <c r="B15" s="474" t="s">
        <v>162</v>
      </c>
      <c r="C15" s="469">
        <v>2006</v>
      </c>
      <c r="D15" s="597" t="s">
        <v>163</v>
      </c>
      <c r="E15" s="385">
        <v>58</v>
      </c>
      <c r="F15" s="684">
        <f t="shared" si="0"/>
        <v>58</v>
      </c>
      <c r="G15" s="683"/>
      <c r="H15" s="45"/>
      <c r="I15" s="1"/>
    </row>
    <row r="16" spans="1:9">
      <c r="A16" s="679" t="s">
        <v>233</v>
      </c>
      <c r="B16" s="837" t="s">
        <v>182</v>
      </c>
      <c r="C16" s="469">
        <v>2007</v>
      </c>
      <c r="D16" s="514" t="s">
        <v>61</v>
      </c>
      <c r="E16" s="259">
        <v>57</v>
      </c>
      <c r="F16" s="303">
        <f t="shared" si="0"/>
        <v>57</v>
      </c>
      <c r="G16" s="136"/>
      <c r="H16" s="45"/>
      <c r="I16" s="1"/>
    </row>
    <row r="17" spans="1:10">
      <c r="A17" s="916" t="s">
        <v>227</v>
      </c>
      <c r="B17" s="24" t="s">
        <v>228</v>
      </c>
      <c r="C17" s="680">
        <v>2007</v>
      </c>
      <c r="D17" s="674" t="s">
        <v>56</v>
      </c>
      <c r="E17" s="259">
        <v>57</v>
      </c>
      <c r="F17" s="303">
        <f t="shared" si="0"/>
        <v>57</v>
      </c>
      <c r="G17" s="136"/>
      <c r="H17" s="45"/>
      <c r="I17" s="1"/>
    </row>
    <row r="18" spans="1:10">
      <c r="A18" s="839" t="s">
        <v>208</v>
      </c>
      <c r="B18" s="464" t="s">
        <v>209</v>
      </c>
      <c r="C18" s="506">
        <v>2007</v>
      </c>
      <c r="D18" s="514" t="s">
        <v>61</v>
      </c>
      <c r="E18" s="268">
        <v>56</v>
      </c>
      <c r="F18" s="685">
        <f t="shared" si="0"/>
        <v>56</v>
      </c>
      <c r="G18" s="136"/>
      <c r="H18" s="45"/>
      <c r="I18" s="1"/>
    </row>
    <row r="19" spans="1:10">
      <c r="A19" s="529" t="s">
        <v>239</v>
      </c>
      <c r="B19" s="533" t="s">
        <v>196</v>
      </c>
      <c r="C19" s="469">
        <v>2007</v>
      </c>
      <c r="D19" s="527" t="s">
        <v>188</v>
      </c>
      <c r="E19" s="259">
        <v>55</v>
      </c>
      <c r="F19" s="304">
        <f t="shared" si="0"/>
        <v>55</v>
      </c>
      <c r="G19" s="135"/>
      <c r="H19" s="45"/>
      <c r="I19" s="1"/>
    </row>
    <row r="20" spans="1:10">
      <c r="A20" s="588" t="s">
        <v>167</v>
      </c>
      <c r="B20" s="533" t="s">
        <v>192</v>
      </c>
      <c r="C20" s="469">
        <v>2005</v>
      </c>
      <c r="D20" s="595" t="s">
        <v>169</v>
      </c>
      <c r="E20" s="259">
        <v>55</v>
      </c>
      <c r="F20" s="303">
        <f t="shared" si="0"/>
        <v>55</v>
      </c>
      <c r="G20" s="136"/>
      <c r="H20" s="45"/>
      <c r="I20" s="1"/>
    </row>
    <row r="21" spans="1:10">
      <c r="A21" s="916" t="s">
        <v>193</v>
      </c>
      <c r="B21" s="24" t="s">
        <v>194</v>
      </c>
      <c r="C21" s="21">
        <v>2006</v>
      </c>
      <c r="D21" s="595" t="s">
        <v>166</v>
      </c>
      <c r="E21" s="262">
        <v>55</v>
      </c>
      <c r="F21" s="304">
        <f t="shared" si="0"/>
        <v>55</v>
      </c>
      <c r="G21" s="683"/>
      <c r="H21" s="45"/>
      <c r="I21" s="1"/>
    </row>
    <row r="22" spans="1:10">
      <c r="A22" s="679" t="s">
        <v>173</v>
      </c>
      <c r="B22" s="474" t="s">
        <v>174</v>
      </c>
      <c r="C22" s="503">
        <v>2009</v>
      </c>
      <c r="D22" s="830" t="s">
        <v>18</v>
      </c>
      <c r="E22" s="268">
        <v>55</v>
      </c>
      <c r="F22" s="303">
        <f t="shared" si="0"/>
        <v>55</v>
      </c>
      <c r="G22" s="135"/>
      <c r="H22" s="45"/>
      <c r="I22" s="1"/>
      <c r="J22" s="128"/>
    </row>
    <row r="23" spans="1:10">
      <c r="A23" s="529" t="s">
        <v>167</v>
      </c>
      <c r="B23" s="533" t="s">
        <v>168</v>
      </c>
      <c r="C23" s="469">
        <v>2009</v>
      </c>
      <c r="D23" s="595" t="s">
        <v>169</v>
      </c>
      <c r="E23" s="259">
        <v>54</v>
      </c>
      <c r="F23" s="304">
        <f t="shared" si="0"/>
        <v>54</v>
      </c>
      <c r="G23" s="136"/>
      <c r="H23" s="45"/>
      <c r="I23" s="1"/>
    </row>
    <row r="24" spans="1:10">
      <c r="A24" s="916" t="s">
        <v>214</v>
      </c>
      <c r="B24" s="24" t="s">
        <v>192</v>
      </c>
      <c r="C24" s="21">
        <v>2007</v>
      </c>
      <c r="D24" s="604" t="s">
        <v>166</v>
      </c>
      <c r="E24" s="262">
        <v>54</v>
      </c>
      <c r="F24" s="303">
        <f t="shared" si="0"/>
        <v>54</v>
      </c>
      <c r="G24" s="683"/>
      <c r="H24" s="45"/>
      <c r="I24" s="1"/>
    </row>
    <row r="25" spans="1:10">
      <c r="A25" s="529" t="s">
        <v>202</v>
      </c>
      <c r="B25" s="474" t="s">
        <v>192</v>
      </c>
      <c r="C25" s="469">
        <v>2007</v>
      </c>
      <c r="D25" s="472" t="s">
        <v>203</v>
      </c>
      <c r="E25" s="262">
        <v>54</v>
      </c>
      <c r="F25" s="304">
        <f t="shared" si="0"/>
        <v>54</v>
      </c>
      <c r="G25" s="135"/>
      <c r="H25" s="45"/>
      <c r="I25" s="1"/>
    </row>
    <row r="26" spans="1:10">
      <c r="A26" s="930" t="s">
        <v>231</v>
      </c>
      <c r="B26" s="24" t="s">
        <v>232</v>
      </c>
      <c r="C26" s="21">
        <v>2005</v>
      </c>
      <c r="D26" s="674" t="s">
        <v>56</v>
      </c>
      <c r="E26" s="268">
        <v>54</v>
      </c>
      <c r="F26" s="303">
        <f t="shared" si="0"/>
        <v>54</v>
      </c>
      <c r="G26" s="136"/>
      <c r="H26" s="45"/>
      <c r="I26" s="1"/>
    </row>
    <row r="27" spans="1:10">
      <c r="A27" s="913" t="s">
        <v>220</v>
      </c>
      <c r="B27" s="942" t="s">
        <v>221</v>
      </c>
      <c r="C27" s="536">
        <v>2007</v>
      </c>
      <c r="D27" s="527" t="s">
        <v>172</v>
      </c>
      <c r="E27" s="259">
        <v>52</v>
      </c>
      <c r="F27" s="304">
        <f t="shared" si="0"/>
        <v>52</v>
      </c>
      <c r="G27" s="135"/>
      <c r="H27" s="45"/>
      <c r="I27" s="1"/>
    </row>
    <row r="28" spans="1:10">
      <c r="A28" s="476" t="s">
        <v>177</v>
      </c>
      <c r="B28" s="464" t="s">
        <v>178</v>
      </c>
      <c r="C28" s="539">
        <v>2007</v>
      </c>
      <c r="D28" s="505" t="s">
        <v>160</v>
      </c>
      <c r="E28" s="259">
        <v>52</v>
      </c>
      <c r="F28" s="308">
        <f t="shared" si="0"/>
        <v>52</v>
      </c>
      <c r="G28" s="683"/>
      <c r="H28" s="45"/>
      <c r="I28" s="1"/>
      <c r="J28" s="128"/>
    </row>
    <row r="29" spans="1:10">
      <c r="A29" s="588" t="s">
        <v>223</v>
      </c>
      <c r="B29" s="533" t="s">
        <v>224</v>
      </c>
      <c r="C29" s="469">
        <v>2006</v>
      </c>
      <c r="D29" s="595" t="s">
        <v>211</v>
      </c>
      <c r="E29" s="259">
        <v>52</v>
      </c>
      <c r="F29" s="303">
        <f t="shared" si="0"/>
        <v>52</v>
      </c>
      <c r="G29" s="136"/>
      <c r="H29" s="45"/>
      <c r="I29" s="1"/>
    </row>
    <row r="30" spans="1:10">
      <c r="A30" s="679" t="s">
        <v>229</v>
      </c>
      <c r="B30" s="474" t="s">
        <v>230</v>
      </c>
      <c r="C30" s="469">
        <v>2006</v>
      </c>
      <c r="D30" s="516" t="s">
        <v>188</v>
      </c>
      <c r="E30" s="268">
        <v>51</v>
      </c>
      <c r="F30" s="685">
        <f t="shared" si="0"/>
        <v>51</v>
      </c>
      <c r="G30" s="136"/>
      <c r="H30" s="45"/>
      <c r="I30" s="1"/>
    </row>
    <row r="31" spans="1:10">
      <c r="A31" s="476" t="s">
        <v>175</v>
      </c>
      <c r="B31" s="489" t="s">
        <v>176</v>
      </c>
      <c r="C31" s="478">
        <v>2007</v>
      </c>
      <c r="D31" s="505" t="s">
        <v>160</v>
      </c>
      <c r="E31" s="259">
        <v>51</v>
      </c>
      <c r="F31" s="304">
        <f t="shared" si="0"/>
        <v>51</v>
      </c>
      <c r="G31" s="135"/>
      <c r="H31" s="45"/>
      <c r="I31" s="1"/>
    </row>
    <row r="32" spans="1:10">
      <c r="A32" s="529" t="s">
        <v>181</v>
      </c>
      <c r="B32" s="474" t="s">
        <v>182</v>
      </c>
      <c r="C32" s="469">
        <v>2008</v>
      </c>
      <c r="D32" s="595" t="s">
        <v>183</v>
      </c>
      <c r="E32" s="259">
        <v>51</v>
      </c>
      <c r="F32" s="303">
        <f t="shared" si="0"/>
        <v>51</v>
      </c>
      <c r="G32" s="136"/>
      <c r="H32" s="45"/>
      <c r="I32" s="1"/>
    </row>
    <row r="33" spans="1:9">
      <c r="A33" s="916" t="s">
        <v>222</v>
      </c>
      <c r="B33" s="24" t="s">
        <v>182</v>
      </c>
      <c r="C33" s="21">
        <v>2006</v>
      </c>
      <c r="D33" s="595" t="s">
        <v>166</v>
      </c>
      <c r="E33" s="262">
        <v>50</v>
      </c>
      <c r="F33" s="303">
        <f t="shared" si="0"/>
        <v>50</v>
      </c>
      <c r="G33" s="135"/>
      <c r="H33" s="45"/>
      <c r="I33" s="1"/>
    </row>
    <row r="34" spans="1:9">
      <c r="A34" s="968" t="s">
        <v>184</v>
      </c>
      <c r="B34" s="474" t="s">
        <v>185</v>
      </c>
      <c r="C34" s="517">
        <v>2006</v>
      </c>
      <c r="D34" s="598" t="s">
        <v>50</v>
      </c>
      <c r="E34" s="259">
        <v>50</v>
      </c>
      <c r="F34" s="685">
        <f t="shared" si="0"/>
        <v>50</v>
      </c>
      <c r="G34" s="683"/>
      <c r="H34" s="45"/>
      <c r="I34" s="1"/>
    </row>
    <row r="35" spans="1:9">
      <c r="A35" s="529" t="s">
        <v>236</v>
      </c>
      <c r="B35" s="533" t="s">
        <v>237</v>
      </c>
      <c r="C35" s="469">
        <v>2006</v>
      </c>
      <c r="D35" s="602" t="s">
        <v>50</v>
      </c>
      <c r="E35" s="385">
        <v>50</v>
      </c>
      <c r="F35" s="304">
        <f t="shared" si="0"/>
        <v>50</v>
      </c>
      <c r="G35" s="136"/>
      <c r="H35" s="45"/>
      <c r="I35" s="1"/>
    </row>
    <row r="36" spans="1:9">
      <c r="A36" s="919" t="s">
        <v>212</v>
      </c>
      <c r="B36" s="621" t="s">
        <v>182</v>
      </c>
      <c r="C36" s="553">
        <v>2006</v>
      </c>
      <c r="D36" s="527" t="s">
        <v>172</v>
      </c>
      <c r="E36" s="259">
        <v>49</v>
      </c>
      <c r="F36" s="303">
        <f t="shared" si="0"/>
        <v>49</v>
      </c>
      <c r="G36" s="135"/>
      <c r="H36" s="45"/>
      <c r="I36" s="1"/>
    </row>
    <row r="37" spans="1:9">
      <c r="A37" s="919" t="s">
        <v>240</v>
      </c>
      <c r="B37" s="621" t="s">
        <v>241</v>
      </c>
      <c r="C37" s="553">
        <v>2009</v>
      </c>
      <c r="D37" s="527" t="s">
        <v>172</v>
      </c>
      <c r="E37" s="259">
        <v>49</v>
      </c>
      <c r="F37" s="304">
        <f t="shared" si="0"/>
        <v>49</v>
      </c>
      <c r="G37" s="683"/>
      <c r="H37" s="45"/>
      <c r="I37" s="1"/>
    </row>
    <row r="38" spans="1:9">
      <c r="A38" s="968" t="s">
        <v>200</v>
      </c>
      <c r="B38" s="518" t="s">
        <v>201</v>
      </c>
      <c r="C38" s="469">
        <v>2008</v>
      </c>
      <c r="D38" s="598" t="s">
        <v>18</v>
      </c>
      <c r="E38" s="268">
        <v>48</v>
      </c>
      <c r="F38" s="303">
        <f t="shared" si="0"/>
        <v>48</v>
      </c>
      <c r="G38" s="136"/>
      <c r="H38" s="45"/>
      <c r="I38" s="1"/>
    </row>
    <row r="39" spans="1:9">
      <c r="A39" s="529" t="s">
        <v>247</v>
      </c>
      <c r="B39" s="474" t="s">
        <v>180</v>
      </c>
      <c r="C39" s="504">
        <v>2008</v>
      </c>
      <c r="D39" s="596" t="s">
        <v>169</v>
      </c>
      <c r="E39" s="259">
        <v>47</v>
      </c>
      <c r="F39" s="304">
        <f t="shared" ref="F39:F58" si="1">E39</f>
        <v>47</v>
      </c>
      <c r="G39" s="135"/>
      <c r="H39" s="45"/>
      <c r="I39" s="1"/>
    </row>
    <row r="40" spans="1:9">
      <c r="A40" s="476" t="s">
        <v>190</v>
      </c>
      <c r="B40" s="464" t="s">
        <v>191</v>
      </c>
      <c r="C40" s="539">
        <v>2007</v>
      </c>
      <c r="D40" s="505" t="s">
        <v>160</v>
      </c>
      <c r="E40" s="259">
        <v>47</v>
      </c>
      <c r="F40" s="308">
        <f t="shared" si="1"/>
        <v>47</v>
      </c>
      <c r="G40" s="683"/>
      <c r="H40" s="45"/>
      <c r="I40" s="1"/>
    </row>
    <row r="41" spans="1:9">
      <c r="A41" s="588" t="s">
        <v>198</v>
      </c>
      <c r="B41" s="533" t="s">
        <v>199</v>
      </c>
      <c r="C41" s="469">
        <v>2009</v>
      </c>
      <c r="D41" s="595" t="s">
        <v>183</v>
      </c>
      <c r="E41" s="259">
        <v>47</v>
      </c>
      <c r="F41" s="303">
        <f t="shared" si="1"/>
        <v>47</v>
      </c>
      <c r="G41" s="136"/>
      <c r="H41" s="45"/>
      <c r="I41" s="1"/>
    </row>
    <row r="42" spans="1:9">
      <c r="A42" s="679" t="s">
        <v>225</v>
      </c>
      <c r="B42" s="510" t="s">
        <v>226</v>
      </c>
      <c r="C42" s="503">
        <v>2006</v>
      </c>
      <c r="D42" s="472" t="s">
        <v>203</v>
      </c>
      <c r="E42" s="262">
        <v>46</v>
      </c>
      <c r="F42" s="685">
        <f t="shared" si="1"/>
        <v>46</v>
      </c>
      <c r="G42" s="136"/>
      <c r="H42" s="45"/>
      <c r="I42" s="1"/>
    </row>
    <row r="43" spans="1:9">
      <c r="A43" s="529" t="s">
        <v>206</v>
      </c>
      <c r="B43" s="474" t="s">
        <v>207</v>
      </c>
      <c r="C43" s="469">
        <v>2008</v>
      </c>
      <c r="D43" s="597" t="s">
        <v>183</v>
      </c>
      <c r="E43" s="268">
        <v>46</v>
      </c>
      <c r="F43" s="304">
        <f t="shared" si="1"/>
        <v>46</v>
      </c>
      <c r="G43" s="135"/>
      <c r="H43" s="45"/>
      <c r="I43" s="1"/>
    </row>
    <row r="44" spans="1:9">
      <c r="A44" s="529" t="s">
        <v>238</v>
      </c>
      <c r="B44" s="474" t="s">
        <v>224</v>
      </c>
      <c r="C44" s="469">
        <v>2009</v>
      </c>
      <c r="D44" s="604" t="s">
        <v>183</v>
      </c>
      <c r="E44" s="259">
        <v>46</v>
      </c>
      <c r="F44" s="303">
        <f t="shared" si="1"/>
        <v>46</v>
      </c>
      <c r="G44" s="136"/>
      <c r="H44" s="45"/>
      <c r="I44" s="1"/>
    </row>
    <row r="45" spans="1:9">
      <c r="A45" s="476" t="s">
        <v>189</v>
      </c>
      <c r="B45" s="464" t="s">
        <v>180</v>
      </c>
      <c r="C45" s="508">
        <v>2005</v>
      </c>
      <c r="D45" s="505" t="s">
        <v>47</v>
      </c>
      <c r="E45" s="259">
        <v>45</v>
      </c>
      <c r="F45" s="303">
        <f t="shared" si="1"/>
        <v>45</v>
      </c>
      <c r="G45" s="683"/>
      <c r="H45" s="45"/>
      <c r="I45" s="1"/>
    </row>
    <row r="46" spans="1:9">
      <c r="A46" s="916" t="s">
        <v>179</v>
      </c>
      <c r="B46" s="24" t="s">
        <v>180</v>
      </c>
      <c r="C46" s="21">
        <v>2006</v>
      </c>
      <c r="D46" s="674" t="s">
        <v>56</v>
      </c>
      <c r="E46" s="259">
        <v>45</v>
      </c>
      <c r="F46" s="303">
        <f t="shared" si="1"/>
        <v>45</v>
      </c>
      <c r="G46" s="135"/>
      <c r="H46" s="45"/>
      <c r="I46" s="1"/>
    </row>
    <row r="47" spans="1:9">
      <c r="A47" s="918" t="s">
        <v>248</v>
      </c>
      <c r="B47" s="489" t="s">
        <v>196</v>
      </c>
      <c r="C47" s="478">
        <v>2007</v>
      </c>
      <c r="D47" s="523" t="s">
        <v>47</v>
      </c>
      <c r="E47" s="385">
        <v>44</v>
      </c>
      <c r="F47" s="304">
        <f t="shared" si="1"/>
        <v>44</v>
      </c>
      <c r="G47" s="136"/>
      <c r="H47" s="45"/>
      <c r="I47" s="1"/>
    </row>
    <row r="48" spans="1:9">
      <c r="A48" s="476" t="s">
        <v>244</v>
      </c>
      <c r="B48" s="495" t="s">
        <v>159</v>
      </c>
      <c r="C48" s="508">
        <v>2008</v>
      </c>
      <c r="D48" s="505" t="s">
        <v>47</v>
      </c>
      <c r="E48" s="268">
        <v>44</v>
      </c>
      <c r="F48" s="308">
        <f t="shared" si="1"/>
        <v>44</v>
      </c>
      <c r="G48" s="683"/>
      <c r="H48" s="45"/>
      <c r="I48" s="1"/>
    </row>
    <row r="49" spans="1:9">
      <c r="A49" s="529" t="s">
        <v>246</v>
      </c>
      <c r="B49" s="518" t="s">
        <v>216</v>
      </c>
      <c r="C49" s="469">
        <v>2006</v>
      </c>
      <c r="D49" s="598" t="s">
        <v>18</v>
      </c>
      <c r="E49" s="259">
        <v>44</v>
      </c>
      <c r="F49" s="303">
        <f t="shared" si="1"/>
        <v>44</v>
      </c>
      <c r="G49" s="135"/>
      <c r="H49" s="45"/>
      <c r="I49" s="1"/>
    </row>
    <row r="50" spans="1:9">
      <c r="A50" s="679" t="s">
        <v>242</v>
      </c>
      <c r="B50" s="474" t="s">
        <v>243</v>
      </c>
      <c r="C50" s="503">
        <v>2007</v>
      </c>
      <c r="D50" s="537" t="s">
        <v>203</v>
      </c>
      <c r="E50" s="264">
        <v>43</v>
      </c>
      <c r="F50" s="685">
        <f t="shared" si="1"/>
        <v>43</v>
      </c>
      <c r="G50" s="136"/>
      <c r="H50" s="45"/>
      <c r="I50" s="1"/>
    </row>
    <row r="51" spans="1:9">
      <c r="A51" s="476" t="s">
        <v>215</v>
      </c>
      <c r="B51" s="489" t="s">
        <v>216</v>
      </c>
      <c r="C51" s="508">
        <v>2006</v>
      </c>
      <c r="D51" s="514" t="s">
        <v>61</v>
      </c>
      <c r="E51" s="259">
        <v>41</v>
      </c>
      <c r="F51" s="304">
        <f t="shared" si="1"/>
        <v>41</v>
      </c>
      <c r="G51" s="135"/>
      <c r="H51" s="45"/>
      <c r="I51" s="1"/>
    </row>
    <row r="52" spans="1:9">
      <c r="A52" s="529" t="s">
        <v>245</v>
      </c>
      <c r="B52" s="474" t="s">
        <v>165</v>
      </c>
      <c r="C52" s="469">
        <v>2007</v>
      </c>
      <c r="D52" s="595" t="s">
        <v>211</v>
      </c>
      <c r="E52" s="259">
        <v>41</v>
      </c>
      <c r="F52" s="308">
        <f t="shared" si="1"/>
        <v>41</v>
      </c>
      <c r="G52" s="683"/>
      <c r="H52" s="45"/>
      <c r="I52" s="1"/>
    </row>
    <row r="53" spans="1:9">
      <c r="A53" s="913" t="s">
        <v>170</v>
      </c>
      <c r="B53" s="513" t="s">
        <v>171</v>
      </c>
      <c r="C53" s="481">
        <v>2007</v>
      </c>
      <c r="D53" s="514" t="s">
        <v>172</v>
      </c>
      <c r="E53" s="259">
        <v>40</v>
      </c>
      <c r="F53" s="303">
        <f t="shared" si="1"/>
        <v>40</v>
      </c>
      <c r="G53" s="136"/>
      <c r="H53" s="45"/>
      <c r="I53" s="1"/>
    </row>
    <row r="54" spans="1:9">
      <c r="A54" s="529" t="s">
        <v>204</v>
      </c>
      <c r="B54" s="474" t="s">
        <v>205</v>
      </c>
      <c r="C54" s="503">
        <v>2009</v>
      </c>
      <c r="D54" s="598" t="s">
        <v>50</v>
      </c>
      <c r="E54" s="259">
        <v>40</v>
      </c>
      <c r="F54" s="307">
        <f t="shared" si="1"/>
        <v>40</v>
      </c>
      <c r="G54" s="135"/>
      <c r="H54" s="45"/>
      <c r="I54" s="1"/>
    </row>
    <row r="55" spans="1:9">
      <c r="A55" s="679" t="s">
        <v>195</v>
      </c>
      <c r="B55" s="944" t="s">
        <v>196</v>
      </c>
      <c r="C55" s="469">
        <v>2008</v>
      </c>
      <c r="D55" s="527" t="s">
        <v>61</v>
      </c>
      <c r="E55" s="268">
        <v>35</v>
      </c>
      <c r="F55" s="307">
        <f t="shared" si="1"/>
        <v>35</v>
      </c>
      <c r="G55" s="683"/>
      <c r="H55" s="46"/>
      <c r="I55" s="1"/>
    </row>
    <row r="56" spans="1:9">
      <c r="A56" s="529" t="s">
        <v>210</v>
      </c>
      <c r="B56" s="474" t="s">
        <v>180</v>
      </c>
      <c r="C56" s="504">
        <v>2008</v>
      </c>
      <c r="D56" s="597" t="s">
        <v>211</v>
      </c>
      <c r="E56" s="259">
        <v>33</v>
      </c>
      <c r="F56" s="308">
        <f t="shared" si="1"/>
        <v>33</v>
      </c>
      <c r="G56" s="136"/>
      <c r="H56" s="46"/>
      <c r="I56" s="1"/>
    </row>
    <row r="57" spans="1:9">
      <c r="A57" s="476"/>
      <c r="B57" s="464"/>
      <c r="C57" s="508"/>
      <c r="D57" s="505"/>
      <c r="E57" s="259"/>
      <c r="F57" s="308">
        <f t="shared" si="1"/>
        <v>0</v>
      </c>
      <c r="G57" s="135"/>
      <c r="H57" s="46"/>
      <c r="I57" s="1"/>
    </row>
    <row r="58" spans="1:9">
      <c r="A58" s="529"/>
      <c r="B58" s="474"/>
      <c r="C58" s="503"/>
      <c r="D58" s="599"/>
      <c r="E58" s="268"/>
      <c r="F58" s="303">
        <f t="shared" si="1"/>
        <v>0</v>
      </c>
      <c r="G58" s="683"/>
      <c r="H58" s="46"/>
      <c r="I58" s="1"/>
    </row>
    <row r="59" spans="1:9">
      <c r="A59" s="482"/>
      <c r="B59" s="489"/>
      <c r="C59" s="508"/>
      <c r="D59" s="523"/>
      <c r="E59" s="268"/>
      <c r="F59" s="684">
        <f t="shared" ref="F59:F70" si="2">E59</f>
        <v>0</v>
      </c>
      <c r="G59" s="136"/>
      <c r="H59" s="46"/>
      <c r="I59" s="1"/>
    </row>
    <row r="60" spans="1:9">
      <c r="A60" s="473"/>
      <c r="B60" s="474"/>
      <c r="C60" s="469"/>
      <c r="D60" s="604"/>
      <c r="E60" s="259"/>
      <c r="F60" s="303">
        <f t="shared" si="2"/>
        <v>0</v>
      </c>
      <c r="G60" s="135"/>
      <c r="H60" s="46"/>
      <c r="I60" s="1"/>
    </row>
    <row r="61" spans="1:9">
      <c r="A61" s="473"/>
      <c r="B61" s="474"/>
      <c r="C61" s="469"/>
      <c r="D61" s="514"/>
      <c r="E61" s="259"/>
      <c r="F61" s="303">
        <f t="shared" si="2"/>
        <v>0</v>
      </c>
      <c r="G61" s="683"/>
      <c r="H61" s="46"/>
      <c r="I61" s="1"/>
    </row>
    <row r="62" spans="1:9">
      <c r="A62" s="473"/>
      <c r="B62" s="474"/>
      <c r="C62" s="469"/>
      <c r="D62" s="595"/>
      <c r="E62" s="259"/>
      <c r="F62" s="685">
        <f t="shared" si="2"/>
        <v>0</v>
      </c>
      <c r="G62" s="136"/>
      <c r="H62" s="46"/>
      <c r="I62" s="1"/>
    </row>
    <row r="63" spans="1:9">
      <c r="A63" s="494"/>
      <c r="B63" s="533"/>
      <c r="C63" s="504"/>
      <c r="D63" s="597"/>
      <c r="E63" s="268"/>
      <c r="F63" s="303">
        <f t="shared" si="2"/>
        <v>0</v>
      </c>
      <c r="G63" s="135"/>
      <c r="H63" s="46"/>
      <c r="I63" s="1"/>
    </row>
    <row r="64" spans="1:9">
      <c r="A64" s="473"/>
      <c r="B64" s="474"/>
      <c r="C64" s="469"/>
      <c r="D64" s="604"/>
      <c r="E64" s="259"/>
      <c r="F64" s="303">
        <f t="shared" si="2"/>
        <v>0</v>
      </c>
      <c r="G64" s="683"/>
      <c r="H64" s="46"/>
      <c r="I64" s="1"/>
    </row>
    <row r="65" spans="1:9">
      <c r="A65" s="473"/>
      <c r="B65" s="474"/>
      <c r="C65" s="469"/>
      <c r="D65" s="595"/>
      <c r="E65" s="259"/>
      <c r="F65" s="303">
        <f t="shared" si="2"/>
        <v>0</v>
      </c>
      <c r="G65" s="136"/>
      <c r="H65" s="46"/>
      <c r="I65" s="1"/>
    </row>
    <row r="66" spans="1:9">
      <c r="A66" s="463"/>
      <c r="B66" s="464"/>
      <c r="C66" s="508"/>
      <c r="D66" s="505"/>
      <c r="E66" s="259"/>
      <c r="F66" s="303">
        <f t="shared" si="2"/>
        <v>0</v>
      </c>
      <c r="G66" s="683"/>
      <c r="H66" s="46"/>
      <c r="I66" s="1"/>
    </row>
    <row r="67" spans="1:9">
      <c r="A67" s="494"/>
      <c r="B67" s="510"/>
      <c r="C67" s="504"/>
      <c r="D67" s="602"/>
      <c r="E67" s="385"/>
      <c r="F67" s="304">
        <f t="shared" si="2"/>
        <v>0</v>
      </c>
      <c r="G67" s="135"/>
      <c r="H67" s="46"/>
      <c r="I67" s="1"/>
    </row>
    <row r="68" spans="1:9" ht="15.75" thickBot="1">
      <c r="A68" s="660"/>
      <c r="B68" s="518"/>
      <c r="C68" s="469"/>
      <c r="D68" s="598"/>
      <c r="E68" s="259"/>
      <c r="F68" s="308">
        <f t="shared" si="2"/>
        <v>0</v>
      </c>
      <c r="G68" s="200"/>
      <c r="H68" s="45"/>
      <c r="I68" s="202"/>
    </row>
    <row r="69" spans="1:9" ht="15.75" thickTop="1">
      <c r="A69" s="463"/>
      <c r="B69" s="495"/>
      <c r="C69" s="508"/>
      <c r="D69" s="507"/>
      <c r="E69" s="259"/>
      <c r="F69" s="303">
        <f t="shared" si="2"/>
        <v>0</v>
      </c>
      <c r="G69" s="27"/>
    </row>
    <row r="70" spans="1:9" ht="15.75" thickBot="1">
      <c r="A70" s="522"/>
      <c r="B70" s="464"/>
      <c r="C70" s="508"/>
      <c r="D70" s="505"/>
      <c r="E70" s="259"/>
      <c r="F70" s="684">
        <f t="shared" si="2"/>
        <v>0</v>
      </c>
    </row>
  </sheetData>
  <sortState xmlns:xlrd2="http://schemas.microsoft.com/office/spreadsheetml/2017/richdata2" ref="A7:F58">
    <sortCondition descending="1" ref="F7:F58"/>
  </sortState>
  <mergeCells count="3">
    <mergeCell ref="A4:G4"/>
    <mergeCell ref="E2:G2"/>
    <mergeCell ref="A1:I1"/>
  </mergeCells>
  <phoneticPr fontId="74" type="noConversion"/>
  <pageMargins left="0.70866141732283472" right="0.70866141732283472" top="0.78740157480314965" bottom="0.78740157480314965" header="0.31496062992125984" footer="0.31496062992125984"/>
  <pageSetup paperSize="9" scale="71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  <pageSetUpPr fitToPage="1"/>
  </sheetPr>
  <dimension ref="A1:X180"/>
  <sheetViews>
    <sheetView topLeftCell="A27" zoomScale="104" zoomScaleNormal="104" workbookViewId="0">
      <selection activeCell="X53" sqref="X53"/>
    </sheetView>
  </sheetViews>
  <sheetFormatPr defaultColWidth="9.140625" defaultRowHeight="15"/>
  <cols>
    <col min="1" max="1" width="13.42578125" style="48" customWidth="1"/>
    <col min="2" max="2" width="13" style="48" customWidth="1"/>
    <col min="3" max="3" width="8.28515625" style="48" customWidth="1"/>
    <col min="4" max="4" width="33" style="48" customWidth="1"/>
    <col min="5" max="5" width="5.42578125" style="48" customWidth="1"/>
    <col min="6" max="6" width="5.28515625" style="48" customWidth="1"/>
    <col min="7" max="13" width="5" style="48" customWidth="1"/>
    <col min="14" max="14" width="5.85546875" style="48" customWidth="1"/>
    <col min="15" max="17" width="5" style="48" customWidth="1"/>
    <col min="18" max="19" width="8.5703125" style="48" customWidth="1"/>
    <col min="20" max="20" width="9.85546875" style="48" customWidth="1"/>
    <col min="21" max="21" width="8.5703125" style="48" customWidth="1"/>
    <col min="22" max="22" width="5.7109375" style="48" customWidth="1"/>
    <col min="23" max="16384" width="9.140625" style="48"/>
  </cols>
  <sheetData>
    <row r="1" spans="1:24" ht="15" customHeight="1">
      <c r="A1" s="1062" t="s">
        <v>154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  <c r="T1" s="1062"/>
      <c r="U1" s="1062"/>
    </row>
    <row r="2" spans="1:24" ht="15" customHeight="1">
      <c r="A2" s="1062"/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</row>
    <row r="3" spans="1:24">
      <c r="A3" s="1063" t="s">
        <v>259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  <c r="P3" s="1064"/>
      <c r="Q3" s="1064"/>
      <c r="R3" s="1064"/>
      <c r="S3" s="1064"/>
      <c r="T3" s="1064"/>
      <c r="U3" s="1064"/>
    </row>
    <row r="4" spans="1:24">
      <c r="A4" s="1064" t="s">
        <v>260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  <c r="U4" s="1064"/>
    </row>
    <row r="5" spans="1:24">
      <c r="A5" s="1063" t="s">
        <v>261</v>
      </c>
      <c r="B5" s="1064"/>
      <c r="C5" s="1064"/>
      <c r="D5" s="1064"/>
      <c r="E5" s="1064"/>
      <c r="F5" s="1064"/>
      <c r="G5" s="1064"/>
      <c r="H5" s="1064"/>
      <c r="I5" s="1064"/>
      <c r="J5" s="1064"/>
      <c r="K5" s="1064"/>
      <c r="L5" s="1064"/>
      <c r="M5" s="1064"/>
      <c r="N5" s="1064"/>
      <c r="O5" s="1064"/>
      <c r="P5" s="1064"/>
      <c r="Q5" s="1064"/>
      <c r="R5" s="1064"/>
      <c r="S5" s="1064"/>
      <c r="T5" s="1064"/>
      <c r="U5" s="1064"/>
    </row>
    <row r="6" spans="1:24" ht="15.75" thickBot="1">
      <c r="I6" s="48">
        <v>730</v>
      </c>
      <c r="M6" s="48">
        <v>997</v>
      </c>
      <c r="V6" s="75"/>
    </row>
    <row r="7" spans="1:24" ht="15.75" thickBot="1">
      <c r="A7" s="216" t="s">
        <v>4</v>
      </c>
      <c r="B7" s="74" t="s">
        <v>5</v>
      </c>
      <c r="C7" s="74" t="s">
        <v>134</v>
      </c>
      <c r="D7" s="277" t="s">
        <v>7</v>
      </c>
      <c r="E7" s="276"/>
      <c r="F7" s="1087" t="s">
        <v>262</v>
      </c>
      <c r="G7" s="1087"/>
      <c r="H7" s="280"/>
      <c r="I7" s="546"/>
      <c r="J7" s="1088" t="s">
        <v>136</v>
      </c>
      <c r="K7" s="1088"/>
      <c r="L7" s="547"/>
      <c r="M7" s="546"/>
      <c r="N7" s="1088" t="s">
        <v>263</v>
      </c>
      <c r="O7" s="1088"/>
      <c r="P7" s="1089" t="s">
        <v>264</v>
      </c>
      <c r="Q7" s="1090"/>
      <c r="R7" s="283" t="s">
        <v>139</v>
      </c>
      <c r="S7" s="229" t="s">
        <v>10</v>
      </c>
      <c r="T7" s="70" t="s">
        <v>140</v>
      </c>
      <c r="U7" s="1069" t="s">
        <v>265</v>
      </c>
      <c r="V7" s="1085" t="s">
        <v>142</v>
      </c>
    </row>
    <row r="8" spans="1:24">
      <c r="A8" s="217"/>
      <c r="B8" s="929"/>
      <c r="C8" s="69"/>
      <c r="D8" s="278"/>
      <c r="E8" s="279" t="s">
        <v>143</v>
      </c>
      <c r="F8" s="67" t="s">
        <v>143</v>
      </c>
      <c r="G8" s="285" t="s">
        <v>144</v>
      </c>
      <c r="H8" s="281" t="s">
        <v>143</v>
      </c>
      <c r="I8" s="67" t="s">
        <v>143</v>
      </c>
      <c r="J8" s="66" t="s">
        <v>143</v>
      </c>
      <c r="K8" s="286" t="s">
        <v>144</v>
      </c>
      <c r="L8" s="282" t="s">
        <v>143</v>
      </c>
      <c r="M8" s="66" t="s">
        <v>143</v>
      </c>
      <c r="N8" s="66" t="s">
        <v>143</v>
      </c>
      <c r="O8" s="287" t="s">
        <v>144</v>
      </c>
      <c r="P8" s="282" t="s">
        <v>143</v>
      </c>
      <c r="Q8" s="286" t="s">
        <v>144</v>
      </c>
      <c r="R8" s="284" t="s">
        <v>145</v>
      </c>
      <c r="S8" s="230" t="s">
        <v>145</v>
      </c>
      <c r="T8" s="63" t="s">
        <v>146</v>
      </c>
      <c r="U8" s="1069"/>
      <c r="V8" s="1086"/>
    </row>
    <row r="9" spans="1:24" ht="15" customHeight="1">
      <c r="A9" s="913" t="s">
        <v>170</v>
      </c>
      <c r="B9" s="928" t="s">
        <v>171</v>
      </c>
      <c r="C9" s="898">
        <v>2007</v>
      </c>
      <c r="D9" s="802" t="s">
        <v>172</v>
      </c>
      <c r="E9" s="329">
        <v>5.26</v>
      </c>
      <c r="F9" s="347">
        <v>3.57</v>
      </c>
      <c r="G9" s="532">
        <f t="shared" ref="G9:G64" si="0">IF(MIN(E9:F9)&gt;10,0,(10.1-CEILING(MIN(E9:F9),0.1))*10)</f>
        <v>65</v>
      </c>
      <c r="H9" s="231">
        <v>680</v>
      </c>
      <c r="I9" s="231">
        <v>710</v>
      </c>
      <c r="J9" s="244">
        <v>718</v>
      </c>
      <c r="K9" s="296">
        <v>57</v>
      </c>
      <c r="L9" s="231">
        <v>816</v>
      </c>
      <c r="M9" s="224">
        <v>808</v>
      </c>
      <c r="N9" s="253">
        <v>816</v>
      </c>
      <c r="O9" s="293">
        <v>31</v>
      </c>
      <c r="P9" s="258">
        <v>40</v>
      </c>
      <c r="Q9" s="302">
        <f t="shared" ref="Q9:Q60" si="1">P9</f>
        <v>40</v>
      </c>
      <c r="R9" s="197">
        <f t="shared" ref="R9:R40" si="2">(G9+K9+O9+Q9)</f>
        <v>193</v>
      </c>
      <c r="S9" s="114">
        <f>RANK(R9,$R$9:$R$60)</f>
        <v>29</v>
      </c>
      <c r="T9" s="1082">
        <f>(R9+R10+R11+R12)</f>
        <v>723</v>
      </c>
      <c r="U9" s="1083">
        <f>(R9+R10+R11+R12)-MIN(R9,R10,R11,R12)</f>
        <v>568</v>
      </c>
      <c r="V9" s="1079">
        <f>RANK(U9,$U$9:$U$60)</f>
        <v>11</v>
      </c>
      <c r="X9" s="186"/>
    </row>
    <row r="10" spans="1:24" ht="15" customHeight="1">
      <c r="A10" s="913" t="s">
        <v>220</v>
      </c>
      <c r="B10" s="515" t="s">
        <v>221</v>
      </c>
      <c r="C10" s="467">
        <v>2007</v>
      </c>
      <c r="D10" s="514" t="s">
        <v>172</v>
      </c>
      <c r="E10" s="330">
        <v>4.7</v>
      </c>
      <c r="F10" s="560">
        <v>5.41</v>
      </c>
      <c r="G10" s="532">
        <f t="shared" si="0"/>
        <v>53.999999999999993</v>
      </c>
      <c r="H10" s="232"/>
      <c r="I10" s="232">
        <v>648</v>
      </c>
      <c r="J10" s="188">
        <v>667</v>
      </c>
      <c r="K10" s="296">
        <v>47</v>
      </c>
      <c r="L10" s="232">
        <v>758</v>
      </c>
      <c r="M10" s="225">
        <v>739</v>
      </c>
      <c r="N10" s="167">
        <v>816</v>
      </c>
      <c r="O10" s="294">
        <v>31</v>
      </c>
      <c r="P10" s="259">
        <v>52</v>
      </c>
      <c r="Q10" s="303">
        <f t="shared" si="1"/>
        <v>52</v>
      </c>
      <c r="R10" s="197">
        <f t="shared" si="2"/>
        <v>184</v>
      </c>
      <c r="S10" s="114">
        <f t="shared" ref="S10:S60" si="3">RANK(R10,$R$9:$R$60)</f>
        <v>36</v>
      </c>
      <c r="T10" s="1082"/>
      <c r="U10" s="1084"/>
      <c r="V10" s="1080"/>
      <c r="X10" s="186"/>
    </row>
    <row r="11" spans="1:24" ht="15" customHeight="1">
      <c r="A11" s="529" t="s">
        <v>212</v>
      </c>
      <c r="B11" s="613" t="s">
        <v>182</v>
      </c>
      <c r="C11" s="469">
        <v>2006</v>
      </c>
      <c r="D11" s="514" t="s">
        <v>172</v>
      </c>
      <c r="E11" s="331">
        <v>4.45</v>
      </c>
      <c r="F11" s="560">
        <v>5.51</v>
      </c>
      <c r="G11" s="532">
        <f t="shared" si="0"/>
        <v>56</v>
      </c>
      <c r="H11" s="232">
        <v>662</v>
      </c>
      <c r="I11" s="232">
        <v>672</v>
      </c>
      <c r="J11" s="188"/>
      <c r="K11" s="296">
        <v>49</v>
      </c>
      <c r="L11" s="232">
        <v>856</v>
      </c>
      <c r="M11" s="225">
        <v>870</v>
      </c>
      <c r="N11" s="167">
        <v>817</v>
      </c>
      <c r="O11" s="291">
        <v>37</v>
      </c>
      <c r="P11" s="259">
        <v>49</v>
      </c>
      <c r="Q11" s="304">
        <f t="shared" si="1"/>
        <v>49</v>
      </c>
      <c r="R11" s="197">
        <f t="shared" si="2"/>
        <v>191</v>
      </c>
      <c r="S11" s="114">
        <f t="shared" si="3"/>
        <v>30</v>
      </c>
      <c r="T11" s="1082"/>
      <c r="U11" s="1084"/>
      <c r="V11" s="1080"/>
      <c r="X11" s="186"/>
    </row>
    <row r="12" spans="1:24" ht="15" customHeight="1">
      <c r="A12" s="914" t="s">
        <v>240</v>
      </c>
      <c r="B12" s="614" t="s">
        <v>241</v>
      </c>
      <c r="C12" s="556">
        <v>2009</v>
      </c>
      <c r="D12" s="514" t="s">
        <v>172</v>
      </c>
      <c r="E12" s="332">
        <v>5.81</v>
      </c>
      <c r="F12" s="559">
        <v>6.43</v>
      </c>
      <c r="G12" s="532">
        <f t="shared" si="0"/>
        <v>41.999999999999993</v>
      </c>
      <c r="H12" s="233">
        <v>645</v>
      </c>
      <c r="I12" s="233">
        <v>650</v>
      </c>
      <c r="J12" s="245">
        <v>663</v>
      </c>
      <c r="K12" s="297">
        <v>47</v>
      </c>
      <c r="L12" s="233">
        <v>565</v>
      </c>
      <c r="M12" s="226">
        <v>677</v>
      </c>
      <c r="N12" s="254">
        <v>553</v>
      </c>
      <c r="O12" s="292">
        <v>17</v>
      </c>
      <c r="P12" s="260">
        <v>49</v>
      </c>
      <c r="Q12" s="305">
        <f t="shared" si="1"/>
        <v>49</v>
      </c>
      <c r="R12" s="197">
        <f t="shared" si="2"/>
        <v>155</v>
      </c>
      <c r="S12" s="114">
        <f t="shared" si="3"/>
        <v>45</v>
      </c>
      <c r="T12" s="1082"/>
      <c r="U12" s="1084"/>
      <c r="V12" s="1081"/>
      <c r="X12" s="186"/>
    </row>
    <row r="13" spans="1:24" ht="15.75" customHeight="1">
      <c r="A13" s="528" t="s">
        <v>213</v>
      </c>
      <c r="B13" s="510" t="s">
        <v>165</v>
      </c>
      <c r="C13" s="503">
        <v>2006</v>
      </c>
      <c r="D13" s="803" t="s">
        <v>188</v>
      </c>
      <c r="E13" s="333">
        <v>4.87</v>
      </c>
      <c r="F13" s="241">
        <v>4.47</v>
      </c>
      <c r="G13" s="532">
        <f t="shared" si="0"/>
        <v>56</v>
      </c>
      <c r="H13" s="231">
        <v>718</v>
      </c>
      <c r="I13" s="231">
        <v>727</v>
      </c>
      <c r="J13" s="244">
        <v>725</v>
      </c>
      <c r="K13" s="295">
        <v>59</v>
      </c>
      <c r="L13" s="231">
        <v>1148</v>
      </c>
      <c r="M13" s="231">
        <v>893</v>
      </c>
      <c r="N13" s="244">
        <v>1144</v>
      </c>
      <c r="O13" s="295">
        <v>64</v>
      </c>
      <c r="P13" s="258">
        <v>69</v>
      </c>
      <c r="Q13" s="306">
        <f t="shared" si="1"/>
        <v>69</v>
      </c>
      <c r="R13" s="197">
        <f t="shared" si="2"/>
        <v>248</v>
      </c>
      <c r="S13" s="114">
        <f t="shared" si="3"/>
        <v>1</v>
      </c>
      <c r="T13" s="1082">
        <f>(R13+R14+R15+R16)</f>
        <v>866</v>
      </c>
      <c r="U13" s="1083">
        <f>(R13+R14+R15+R16)-MIN(R13,R14,R15,R16)</f>
        <v>677</v>
      </c>
      <c r="V13" s="1079">
        <f t="shared" ref="V13" si="4">RANK(U13,$U$9:$U$60)</f>
        <v>2</v>
      </c>
      <c r="X13" s="186"/>
    </row>
    <row r="14" spans="1:24" ht="15.75" customHeight="1">
      <c r="A14" s="588" t="s">
        <v>186</v>
      </c>
      <c r="B14" s="474" t="s">
        <v>187</v>
      </c>
      <c r="C14" s="469">
        <v>2006</v>
      </c>
      <c r="D14" s="592" t="s">
        <v>188</v>
      </c>
      <c r="E14" s="333">
        <v>4.04</v>
      </c>
      <c r="F14" s="562">
        <v>3.72</v>
      </c>
      <c r="G14" s="532">
        <f t="shared" si="0"/>
        <v>62.999999999999986</v>
      </c>
      <c r="H14" s="232">
        <v>736</v>
      </c>
      <c r="I14" s="232">
        <v>730</v>
      </c>
      <c r="J14" s="188">
        <v>722</v>
      </c>
      <c r="K14" s="297">
        <v>61</v>
      </c>
      <c r="L14" s="232">
        <v>925</v>
      </c>
      <c r="M14" s="232">
        <v>900</v>
      </c>
      <c r="N14" s="188">
        <v>834</v>
      </c>
      <c r="O14" s="297">
        <v>42</v>
      </c>
      <c r="P14" s="259">
        <v>63</v>
      </c>
      <c r="Q14" s="303">
        <f t="shared" si="1"/>
        <v>63</v>
      </c>
      <c r="R14" s="197">
        <f t="shared" si="2"/>
        <v>229</v>
      </c>
      <c r="S14" s="114">
        <f t="shared" si="3"/>
        <v>7</v>
      </c>
      <c r="T14" s="1082"/>
      <c r="U14" s="1084"/>
      <c r="V14" s="1080"/>
      <c r="W14" s="77"/>
      <c r="X14" s="186"/>
    </row>
    <row r="15" spans="1:24" ht="15.75" customHeight="1">
      <c r="A15" s="529" t="s">
        <v>229</v>
      </c>
      <c r="B15" s="510" t="s">
        <v>230</v>
      </c>
      <c r="C15" s="517">
        <v>2006</v>
      </c>
      <c r="D15" s="592" t="s">
        <v>188</v>
      </c>
      <c r="E15" s="333">
        <v>5.23</v>
      </c>
      <c r="F15" s="242">
        <v>4.97</v>
      </c>
      <c r="G15" s="532">
        <f t="shared" si="0"/>
        <v>51</v>
      </c>
      <c r="H15" s="232">
        <v>680</v>
      </c>
      <c r="I15" s="232">
        <v>688</v>
      </c>
      <c r="J15" s="188">
        <v>700</v>
      </c>
      <c r="K15" s="298">
        <v>55</v>
      </c>
      <c r="L15" s="232"/>
      <c r="M15" s="232">
        <v>938</v>
      </c>
      <c r="N15" s="188">
        <v>885</v>
      </c>
      <c r="O15" s="298">
        <v>43</v>
      </c>
      <c r="P15" s="259">
        <v>51</v>
      </c>
      <c r="Q15" s="304">
        <f t="shared" si="1"/>
        <v>51</v>
      </c>
      <c r="R15" s="197">
        <f t="shared" si="2"/>
        <v>200</v>
      </c>
      <c r="S15" s="114">
        <f t="shared" si="3"/>
        <v>26</v>
      </c>
      <c r="T15" s="1082"/>
      <c r="U15" s="1084"/>
      <c r="V15" s="1080"/>
      <c r="X15" s="186"/>
    </row>
    <row r="16" spans="1:24" ht="15.75" customHeight="1">
      <c r="A16" s="903" t="s">
        <v>239</v>
      </c>
      <c r="B16" s="518" t="s">
        <v>196</v>
      </c>
      <c r="C16" s="498">
        <v>2007</v>
      </c>
      <c r="D16" s="804" t="s">
        <v>188</v>
      </c>
      <c r="E16" s="334">
        <v>5.63</v>
      </c>
      <c r="F16" s="561">
        <v>5.48</v>
      </c>
      <c r="G16" s="532">
        <f t="shared" si="0"/>
        <v>46</v>
      </c>
      <c r="H16" s="233"/>
      <c r="I16" s="233">
        <v>664</v>
      </c>
      <c r="J16" s="245">
        <v>682</v>
      </c>
      <c r="K16" s="299">
        <v>51</v>
      </c>
      <c r="L16" s="233">
        <v>714</v>
      </c>
      <c r="M16" s="233">
        <v>818</v>
      </c>
      <c r="N16" s="245">
        <v>872</v>
      </c>
      <c r="O16" s="299">
        <v>37</v>
      </c>
      <c r="P16" s="260">
        <v>55</v>
      </c>
      <c r="Q16" s="305">
        <f t="shared" si="1"/>
        <v>55</v>
      </c>
      <c r="R16" s="197">
        <f t="shared" si="2"/>
        <v>189</v>
      </c>
      <c r="S16" s="114">
        <f t="shared" si="3"/>
        <v>31</v>
      </c>
      <c r="T16" s="1082"/>
      <c r="U16" s="1084"/>
      <c r="V16" s="1081"/>
      <c r="X16" s="186"/>
    </row>
    <row r="17" spans="1:24" ht="15.75" customHeight="1">
      <c r="A17" s="529" t="s">
        <v>167</v>
      </c>
      <c r="B17" s="616" t="s">
        <v>192</v>
      </c>
      <c r="C17" s="503">
        <v>2005</v>
      </c>
      <c r="D17" s="805" t="s">
        <v>169</v>
      </c>
      <c r="E17" s="335">
        <v>3.97</v>
      </c>
      <c r="F17" s="564">
        <v>3.83</v>
      </c>
      <c r="G17" s="532">
        <f t="shared" si="0"/>
        <v>61.999999999999993</v>
      </c>
      <c r="H17" s="231">
        <v>713</v>
      </c>
      <c r="I17" s="231"/>
      <c r="J17" s="244">
        <v>719</v>
      </c>
      <c r="K17" s="295">
        <v>57</v>
      </c>
      <c r="L17" s="231">
        <v>863</v>
      </c>
      <c r="M17" s="224">
        <v>916</v>
      </c>
      <c r="N17" s="253">
        <v>928</v>
      </c>
      <c r="O17" s="293">
        <v>42</v>
      </c>
      <c r="P17" s="258">
        <v>55</v>
      </c>
      <c r="Q17" s="306">
        <f t="shared" si="1"/>
        <v>55</v>
      </c>
      <c r="R17" s="197">
        <f t="shared" si="2"/>
        <v>216</v>
      </c>
      <c r="S17" s="114">
        <f t="shared" si="3"/>
        <v>15</v>
      </c>
      <c r="T17" s="1082">
        <f>(R17+R18+R19+R20)</f>
        <v>771</v>
      </c>
      <c r="U17" s="1083">
        <f>(R17+R18+R19+R20)-MIN(R17,R18,R19,R20)</f>
        <v>616</v>
      </c>
      <c r="V17" s="1079">
        <f t="shared" ref="V17" si="5">RANK(U17,$U$9:$U$60)</f>
        <v>7</v>
      </c>
      <c r="X17" s="186"/>
    </row>
    <row r="18" spans="1:24" ht="15.75" customHeight="1">
      <c r="A18" s="679" t="s">
        <v>167</v>
      </c>
      <c r="B18" s="518" t="s">
        <v>168</v>
      </c>
      <c r="C18" s="469">
        <v>2009</v>
      </c>
      <c r="D18" s="595" t="s">
        <v>169</v>
      </c>
      <c r="E18" s="336">
        <v>3.87</v>
      </c>
      <c r="F18" s="566">
        <v>3.51</v>
      </c>
      <c r="G18" s="532">
        <f t="shared" si="0"/>
        <v>65</v>
      </c>
      <c r="H18" s="232">
        <v>691</v>
      </c>
      <c r="I18" s="232">
        <v>714</v>
      </c>
      <c r="J18" s="188">
        <v>734</v>
      </c>
      <c r="K18" s="297">
        <v>61</v>
      </c>
      <c r="L18" s="232"/>
      <c r="M18" s="225"/>
      <c r="N18" s="167">
        <v>1015</v>
      </c>
      <c r="O18" s="294">
        <v>51</v>
      </c>
      <c r="P18" s="259">
        <v>54</v>
      </c>
      <c r="Q18" s="303">
        <f t="shared" si="1"/>
        <v>54</v>
      </c>
      <c r="R18" s="197">
        <f t="shared" si="2"/>
        <v>231</v>
      </c>
      <c r="S18" s="114">
        <f t="shared" si="3"/>
        <v>6</v>
      </c>
      <c r="T18" s="1082"/>
      <c r="U18" s="1084"/>
      <c r="V18" s="1080"/>
      <c r="X18" s="186"/>
    </row>
    <row r="19" spans="1:24" ht="15.75" customHeight="1">
      <c r="A19" s="529" t="s">
        <v>234</v>
      </c>
      <c r="B19" s="474" t="s">
        <v>235</v>
      </c>
      <c r="C19" s="503">
        <v>2007</v>
      </c>
      <c r="D19" s="595" t="s">
        <v>169</v>
      </c>
      <c r="E19" s="336">
        <v>5.33</v>
      </c>
      <c r="F19" s="242">
        <v>5.22</v>
      </c>
      <c r="G19" s="532">
        <f t="shared" si="0"/>
        <v>47.999999999999986</v>
      </c>
      <c r="H19" s="232">
        <v>607</v>
      </c>
      <c r="I19" s="232">
        <v>615</v>
      </c>
      <c r="J19" s="188">
        <v>608</v>
      </c>
      <c r="K19" s="296">
        <v>37</v>
      </c>
      <c r="L19" s="232">
        <v>602</v>
      </c>
      <c r="M19" s="225">
        <v>651</v>
      </c>
      <c r="N19" s="167"/>
      <c r="O19" s="291">
        <v>15</v>
      </c>
      <c r="P19" s="259">
        <v>69</v>
      </c>
      <c r="Q19" s="303">
        <f t="shared" si="1"/>
        <v>69</v>
      </c>
      <c r="R19" s="197">
        <f t="shared" si="2"/>
        <v>169</v>
      </c>
      <c r="S19" s="114">
        <f t="shared" si="3"/>
        <v>40</v>
      </c>
      <c r="T19" s="1082"/>
      <c r="U19" s="1084"/>
      <c r="V19" s="1080"/>
      <c r="X19" s="186"/>
    </row>
    <row r="20" spans="1:24" ht="15.75" customHeight="1">
      <c r="A20" s="531" t="s">
        <v>247</v>
      </c>
      <c r="B20" s="499" t="s">
        <v>180</v>
      </c>
      <c r="C20" s="498">
        <v>2008</v>
      </c>
      <c r="D20" s="604" t="s">
        <v>169</v>
      </c>
      <c r="E20" s="337">
        <v>8.1999999999999993</v>
      </c>
      <c r="F20" s="561">
        <v>10.49</v>
      </c>
      <c r="G20" s="532">
        <f t="shared" si="0"/>
        <v>18.999999999999986</v>
      </c>
      <c r="H20" s="233">
        <v>669</v>
      </c>
      <c r="I20" s="234">
        <v>667</v>
      </c>
      <c r="J20" s="246"/>
      <c r="K20" s="297">
        <v>47</v>
      </c>
      <c r="L20" s="233"/>
      <c r="M20" s="226"/>
      <c r="N20" s="254">
        <v>920</v>
      </c>
      <c r="O20" s="292">
        <v>42</v>
      </c>
      <c r="P20" s="260">
        <v>47</v>
      </c>
      <c r="Q20" s="303">
        <f t="shared" si="1"/>
        <v>47</v>
      </c>
      <c r="R20" s="197">
        <f t="shared" si="2"/>
        <v>155</v>
      </c>
      <c r="S20" s="114">
        <f t="shared" si="3"/>
        <v>45</v>
      </c>
      <c r="T20" s="1082"/>
      <c r="U20" s="1084"/>
      <c r="V20" s="1081"/>
      <c r="X20" s="186"/>
    </row>
    <row r="21" spans="1:24" ht="15.75" customHeight="1">
      <c r="A21" s="915" t="s">
        <v>164</v>
      </c>
      <c r="B21" s="681" t="s">
        <v>165</v>
      </c>
      <c r="C21" s="927">
        <v>2006</v>
      </c>
      <c r="D21" s="808" t="s">
        <v>166</v>
      </c>
      <c r="E21" s="335">
        <v>3.91</v>
      </c>
      <c r="F21" s="347">
        <v>3.4</v>
      </c>
      <c r="G21" s="532">
        <f t="shared" si="0"/>
        <v>67</v>
      </c>
      <c r="H21" s="231">
        <v>765</v>
      </c>
      <c r="I21" s="224">
        <v>803</v>
      </c>
      <c r="J21" s="247">
        <v>784</v>
      </c>
      <c r="K21" s="300">
        <v>75</v>
      </c>
      <c r="L21" s="231">
        <v>848</v>
      </c>
      <c r="M21" s="224"/>
      <c r="N21" s="247"/>
      <c r="O21" s="288">
        <v>34</v>
      </c>
      <c r="P21" s="261">
        <v>58</v>
      </c>
      <c r="Q21" s="302">
        <f t="shared" si="1"/>
        <v>58</v>
      </c>
      <c r="R21" s="197">
        <f t="shared" si="2"/>
        <v>234</v>
      </c>
      <c r="S21" s="114">
        <f t="shared" si="3"/>
        <v>3</v>
      </c>
      <c r="T21" s="1082">
        <f>(R21+R22+R23+R24)</f>
        <v>847</v>
      </c>
      <c r="U21" s="1083">
        <f>(R21+R22+R23+R24)-MIN(R21,R22,R23,R24)</f>
        <v>649</v>
      </c>
      <c r="V21" s="1079">
        <f t="shared" ref="V21" si="6">RANK(U21,$U$9:$U$60)</f>
        <v>5</v>
      </c>
      <c r="X21" s="186"/>
    </row>
    <row r="22" spans="1:24" ht="15.75" customHeight="1">
      <c r="A22" s="915" t="s">
        <v>222</v>
      </c>
      <c r="B22" s="681" t="s">
        <v>182</v>
      </c>
      <c r="C22" s="21">
        <v>2006</v>
      </c>
      <c r="D22" s="595" t="s">
        <v>166</v>
      </c>
      <c r="E22" s="336">
        <v>4.76</v>
      </c>
      <c r="F22" s="560">
        <v>4.71</v>
      </c>
      <c r="G22" s="532">
        <f t="shared" si="0"/>
        <v>52.999999999999986</v>
      </c>
      <c r="H22" s="232">
        <v>662</v>
      </c>
      <c r="I22" s="225">
        <v>698</v>
      </c>
      <c r="J22" s="248">
        <v>670</v>
      </c>
      <c r="K22" s="296">
        <v>53</v>
      </c>
      <c r="L22" s="232">
        <v>898</v>
      </c>
      <c r="M22" s="225">
        <v>947</v>
      </c>
      <c r="N22" s="248">
        <v>870</v>
      </c>
      <c r="O22" s="294">
        <v>44</v>
      </c>
      <c r="P22" s="262">
        <v>50</v>
      </c>
      <c r="Q22" s="303">
        <f t="shared" si="1"/>
        <v>50</v>
      </c>
      <c r="R22" s="197">
        <f t="shared" si="2"/>
        <v>200</v>
      </c>
      <c r="S22" s="114">
        <f t="shared" si="3"/>
        <v>26</v>
      </c>
      <c r="T22" s="1082"/>
      <c r="U22" s="1084"/>
      <c r="V22" s="1080"/>
      <c r="X22" s="186"/>
    </row>
    <row r="23" spans="1:24" ht="15.75" customHeight="1">
      <c r="A23" s="916" t="s">
        <v>193</v>
      </c>
      <c r="B23" s="24" t="s">
        <v>194</v>
      </c>
      <c r="C23" s="21">
        <v>2006</v>
      </c>
      <c r="D23" s="595" t="s">
        <v>166</v>
      </c>
      <c r="E23" s="336">
        <v>3.87</v>
      </c>
      <c r="F23" s="242">
        <v>3.9</v>
      </c>
      <c r="G23" s="532">
        <f t="shared" si="0"/>
        <v>61.999999999999993</v>
      </c>
      <c r="H23" s="232">
        <v>690</v>
      </c>
      <c r="I23" s="225"/>
      <c r="J23" s="248">
        <v>648</v>
      </c>
      <c r="K23" s="296">
        <v>53</v>
      </c>
      <c r="L23" s="232">
        <v>957</v>
      </c>
      <c r="M23" s="225">
        <v>934</v>
      </c>
      <c r="N23" s="248">
        <v>865</v>
      </c>
      <c r="O23" s="294">
        <v>45</v>
      </c>
      <c r="P23" s="262">
        <v>55</v>
      </c>
      <c r="Q23" s="304">
        <f t="shared" si="1"/>
        <v>55</v>
      </c>
      <c r="R23" s="197">
        <f t="shared" si="2"/>
        <v>215</v>
      </c>
      <c r="S23" s="114">
        <f t="shared" si="3"/>
        <v>17</v>
      </c>
      <c r="T23" s="1082"/>
      <c r="U23" s="1084"/>
      <c r="V23" s="1080"/>
      <c r="X23" s="186"/>
    </row>
    <row r="24" spans="1:24" ht="15.75" customHeight="1">
      <c r="A24" s="917" t="s">
        <v>214</v>
      </c>
      <c r="B24" s="51" t="s">
        <v>192</v>
      </c>
      <c r="C24" s="50">
        <v>2007</v>
      </c>
      <c r="D24" s="603" t="s">
        <v>166</v>
      </c>
      <c r="E24" s="338">
        <v>4.58</v>
      </c>
      <c r="F24" s="561">
        <v>4.55</v>
      </c>
      <c r="G24" s="532">
        <f t="shared" si="0"/>
        <v>54.999999999999993</v>
      </c>
      <c r="H24" s="233">
        <v>668</v>
      </c>
      <c r="I24" s="226">
        <v>661</v>
      </c>
      <c r="J24" s="249">
        <v>631</v>
      </c>
      <c r="K24" s="297">
        <v>51</v>
      </c>
      <c r="L24" s="233">
        <v>727</v>
      </c>
      <c r="M24" s="226">
        <v>888</v>
      </c>
      <c r="N24" s="249">
        <v>642</v>
      </c>
      <c r="O24" s="291">
        <v>38</v>
      </c>
      <c r="P24" s="263">
        <v>54</v>
      </c>
      <c r="Q24" s="305">
        <f t="shared" si="1"/>
        <v>54</v>
      </c>
      <c r="R24" s="197">
        <f t="shared" si="2"/>
        <v>198</v>
      </c>
      <c r="S24" s="114">
        <f t="shared" si="3"/>
        <v>28</v>
      </c>
      <c r="T24" s="1082"/>
      <c r="U24" s="1084"/>
      <c r="V24" s="1081"/>
      <c r="X24" s="186"/>
    </row>
    <row r="25" spans="1:24" ht="15.75" customHeight="1">
      <c r="A25" s="529" t="s">
        <v>202</v>
      </c>
      <c r="B25" s="474" t="s">
        <v>192</v>
      </c>
      <c r="C25" s="469">
        <v>2007</v>
      </c>
      <c r="D25" s="606" t="s">
        <v>203</v>
      </c>
      <c r="E25" s="339">
        <v>4.62</v>
      </c>
      <c r="F25" s="347">
        <v>4.28</v>
      </c>
      <c r="G25" s="532">
        <f t="shared" si="0"/>
        <v>58</v>
      </c>
      <c r="H25" s="231">
        <v>711</v>
      </c>
      <c r="I25" s="224">
        <v>737</v>
      </c>
      <c r="J25" s="247">
        <v>714</v>
      </c>
      <c r="K25" s="295">
        <v>61</v>
      </c>
      <c r="L25" s="231">
        <v>922</v>
      </c>
      <c r="M25" s="235">
        <v>933</v>
      </c>
      <c r="N25" s="255">
        <v>964</v>
      </c>
      <c r="O25" s="288">
        <v>46</v>
      </c>
      <c r="P25" s="261">
        <v>54</v>
      </c>
      <c r="Q25" s="302">
        <f t="shared" si="1"/>
        <v>54</v>
      </c>
      <c r="R25" s="197">
        <f t="shared" si="2"/>
        <v>219</v>
      </c>
      <c r="S25" s="114">
        <f t="shared" si="3"/>
        <v>13</v>
      </c>
      <c r="T25" s="1082">
        <f>(R25+R26+R27+R28)</f>
        <v>751</v>
      </c>
      <c r="U25" s="1083">
        <f>(R25+R26+R27+R28)-MIN(R25,R26,R27,R28)</f>
        <v>593</v>
      </c>
      <c r="V25" s="1079">
        <f t="shared" ref="V25" si="7">RANK(U25,$U$9:$U$60)</f>
        <v>8</v>
      </c>
      <c r="X25" s="186"/>
    </row>
    <row r="26" spans="1:24" ht="15.75" customHeight="1">
      <c r="A26" s="529" t="s">
        <v>218</v>
      </c>
      <c r="B26" s="474" t="s">
        <v>219</v>
      </c>
      <c r="C26" s="469">
        <v>2008</v>
      </c>
      <c r="D26" s="537" t="s">
        <v>203</v>
      </c>
      <c r="E26" s="340">
        <v>4.82</v>
      </c>
      <c r="F26" s="242">
        <v>4.66</v>
      </c>
      <c r="G26" s="532">
        <f t="shared" si="0"/>
        <v>53.999999999999993</v>
      </c>
      <c r="H26" s="232">
        <v>687</v>
      </c>
      <c r="I26" s="225">
        <v>680</v>
      </c>
      <c r="J26" s="248">
        <v>695</v>
      </c>
      <c r="K26" s="297">
        <v>53</v>
      </c>
      <c r="L26" s="269">
        <v>749</v>
      </c>
      <c r="M26" s="225">
        <v>744</v>
      </c>
      <c r="N26" s="167">
        <v>846</v>
      </c>
      <c r="O26" s="294">
        <v>34</v>
      </c>
      <c r="P26" s="262">
        <v>60</v>
      </c>
      <c r="Q26" s="303">
        <f t="shared" si="1"/>
        <v>60</v>
      </c>
      <c r="R26" s="197">
        <f t="shared" si="2"/>
        <v>201</v>
      </c>
      <c r="S26" s="114">
        <f t="shared" si="3"/>
        <v>25</v>
      </c>
      <c r="T26" s="1082"/>
      <c r="U26" s="1084"/>
      <c r="V26" s="1080"/>
      <c r="X26" s="186"/>
    </row>
    <row r="27" spans="1:24" ht="15.75" customHeight="1" thickBot="1">
      <c r="A27" s="529" t="s">
        <v>225</v>
      </c>
      <c r="B27" s="474" t="s">
        <v>226</v>
      </c>
      <c r="C27" s="469">
        <v>2006</v>
      </c>
      <c r="D27" s="472" t="s">
        <v>203</v>
      </c>
      <c r="E27" s="340">
        <v>4.9400000000000004</v>
      </c>
      <c r="F27" s="562">
        <v>5.45</v>
      </c>
      <c r="G27" s="532">
        <f t="shared" si="0"/>
        <v>51</v>
      </c>
      <c r="H27" s="232">
        <v>671</v>
      </c>
      <c r="I27" s="225"/>
      <c r="J27" s="248"/>
      <c r="K27" s="298">
        <v>49</v>
      </c>
      <c r="L27" s="232">
        <v>771</v>
      </c>
      <c r="M27" s="225">
        <v>712</v>
      </c>
      <c r="N27" s="167">
        <v>758</v>
      </c>
      <c r="O27" s="294">
        <v>27</v>
      </c>
      <c r="P27" s="262">
        <v>46</v>
      </c>
      <c r="Q27" s="304">
        <f t="shared" si="1"/>
        <v>46</v>
      </c>
      <c r="R27" s="197">
        <f t="shared" si="2"/>
        <v>173</v>
      </c>
      <c r="S27" s="114">
        <f t="shared" si="3"/>
        <v>38</v>
      </c>
      <c r="T27" s="1082"/>
      <c r="U27" s="1084"/>
      <c r="V27" s="1080"/>
      <c r="X27" s="186"/>
    </row>
    <row r="28" spans="1:24" ht="15.75" customHeight="1" thickBot="1">
      <c r="A28" s="531" t="s">
        <v>242</v>
      </c>
      <c r="B28" s="558" t="s">
        <v>243</v>
      </c>
      <c r="C28" s="557">
        <v>2007</v>
      </c>
      <c r="D28" s="472" t="s">
        <v>203</v>
      </c>
      <c r="E28" s="341">
        <v>7.02</v>
      </c>
      <c r="F28" s="559">
        <v>6.01</v>
      </c>
      <c r="G28" s="532">
        <f t="shared" si="0"/>
        <v>39.999999999999993</v>
      </c>
      <c r="H28" s="272">
        <v>664</v>
      </c>
      <c r="I28" s="273"/>
      <c r="J28" s="274"/>
      <c r="K28" s="299">
        <v>47</v>
      </c>
      <c r="L28" s="372">
        <v>781</v>
      </c>
      <c r="M28" s="853">
        <v>698</v>
      </c>
      <c r="N28" s="256"/>
      <c r="O28" s="291">
        <v>28</v>
      </c>
      <c r="P28" s="264">
        <v>43</v>
      </c>
      <c r="Q28" s="305">
        <f t="shared" si="1"/>
        <v>43</v>
      </c>
      <c r="R28" s="197">
        <f t="shared" si="2"/>
        <v>158</v>
      </c>
      <c r="S28" s="114">
        <f t="shared" si="3"/>
        <v>44</v>
      </c>
      <c r="T28" s="1082"/>
      <c r="U28" s="1084"/>
      <c r="V28" s="1081"/>
      <c r="X28" s="186"/>
    </row>
    <row r="29" spans="1:24" ht="15.75" customHeight="1" thickBot="1">
      <c r="A29" s="476" t="s">
        <v>158</v>
      </c>
      <c r="B29" s="464" t="s">
        <v>159</v>
      </c>
      <c r="C29" s="508">
        <v>2008</v>
      </c>
      <c r="D29" s="600" t="s">
        <v>160</v>
      </c>
      <c r="E29" s="331">
        <v>3.39</v>
      </c>
      <c r="F29" s="241">
        <v>3.02</v>
      </c>
      <c r="G29" s="532">
        <f t="shared" si="0"/>
        <v>70</v>
      </c>
      <c r="H29" s="232">
        <v>760</v>
      </c>
      <c r="I29" s="270">
        <v>767</v>
      </c>
      <c r="J29" s="271"/>
      <c r="K29" s="295">
        <v>67</v>
      </c>
      <c r="L29" s="232">
        <v>870</v>
      </c>
      <c r="M29" s="225">
        <v>798</v>
      </c>
      <c r="N29" s="251">
        <v>800</v>
      </c>
      <c r="O29" s="288">
        <v>37</v>
      </c>
      <c r="P29" s="265">
        <v>58</v>
      </c>
      <c r="Q29" s="302">
        <f t="shared" si="1"/>
        <v>58</v>
      </c>
      <c r="R29" s="197">
        <f t="shared" si="2"/>
        <v>232</v>
      </c>
      <c r="S29" s="114">
        <f t="shared" si="3"/>
        <v>5</v>
      </c>
      <c r="T29" s="1082">
        <f>(R29+R30+R31+R32)</f>
        <v>832</v>
      </c>
      <c r="U29" s="1083">
        <f>(R29+R30+R31+R32)-MIN(R29,R30,R31,R32)</f>
        <v>647</v>
      </c>
      <c r="V29" s="1079">
        <f t="shared" ref="V29" si="8">RANK(U29,$U$9:$U$60)</f>
        <v>6</v>
      </c>
      <c r="X29" s="186"/>
    </row>
    <row r="30" spans="1:24" ht="15.75" customHeight="1">
      <c r="A30" s="476" t="s">
        <v>177</v>
      </c>
      <c r="B30" s="464" t="s">
        <v>178</v>
      </c>
      <c r="C30" s="539">
        <v>2007</v>
      </c>
      <c r="D30" s="505" t="s">
        <v>160</v>
      </c>
      <c r="E30" s="330">
        <v>3.83</v>
      </c>
      <c r="F30" s="562">
        <v>3.67</v>
      </c>
      <c r="G30" s="532">
        <f t="shared" si="0"/>
        <v>63.999999999999993</v>
      </c>
      <c r="H30" s="232">
        <v>656</v>
      </c>
      <c r="I30" s="225">
        <v>661</v>
      </c>
      <c r="J30" s="167">
        <v>680</v>
      </c>
      <c r="K30" s="297">
        <v>51</v>
      </c>
      <c r="L30" s="232">
        <v>870</v>
      </c>
      <c r="M30" s="225">
        <v>919</v>
      </c>
      <c r="N30" s="167">
        <v>802</v>
      </c>
      <c r="O30" s="294">
        <v>41</v>
      </c>
      <c r="P30" s="259">
        <v>52</v>
      </c>
      <c r="Q30" s="308">
        <f t="shared" si="1"/>
        <v>52</v>
      </c>
      <c r="R30" s="197">
        <f t="shared" si="2"/>
        <v>208</v>
      </c>
      <c r="S30" s="114">
        <f t="shared" si="3"/>
        <v>21</v>
      </c>
      <c r="T30" s="1082"/>
      <c r="U30" s="1084"/>
      <c r="V30" s="1080"/>
      <c r="X30" s="186"/>
    </row>
    <row r="31" spans="1:24" ht="15.75" customHeight="1">
      <c r="A31" s="918" t="s">
        <v>175</v>
      </c>
      <c r="B31" s="489" t="s">
        <v>176</v>
      </c>
      <c r="C31" s="508">
        <v>2007</v>
      </c>
      <c r="D31" s="505" t="s">
        <v>160</v>
      </c>
      <c r="E31" s="330">
        <v>3.89</v>
      </c>
      <c r="F31" s="560">
        <v>3.61</v>
      </c>
      <c r="G31" s="532">
        <f t="shared" si="0"/>
        <v>63.999999999999993</v>
      </c>
      <c r="H31" s="232">
        <v>693</v>
      </c>
      <c r="I31" s="225"/>
      <c r="J31" s="167"/>
      <c r="K31" s="296">
        <v>53</v>
      </c>
      <c r="L31" s="232">
        <v>898</v>
      </c>
      <c r="M31" s="225">
        <v>833</v>
      </c>
      <c r="N31" s="167"/>
      <c r="O31" s="291">
        <v>39</v>
      </c>
      <c r="P31" s="259">
        <v>51</v>
      </c>
      <c r="Q31" s="303">
        <f t="shared" si="1"/>
        <v>51</v>
      </c>
      <c r="R31" s="197">
        <f t="shared" si="2"/>
        <v>207</v>
      </c>
      <c r="S31" s="114">
        <f t="shared" si="3"/>
        <v>22</v>
      </c>
      <c r="T31" s="1082"/>
      <c r="U31" s="1084"/>
      <c r="V31" s="1080"/>
      <c r="X31" s="186"/>
    </row>
    <row r="32" spans="1:24" ht="15.75" customHeight="1">
      <c r="A32" s="920" t="s">
        <v>190</v>
      </c>
      <c r="B32" s="525" t="s">
        <v>191</v>
      </c>
      <c r="C32" s="554">
        <v>2007</v>
      </c>
      <c r="D32" s="507" t="s">
        <v>160</v>
      </c>
      <c r="E32" s="342">
        <v>4.08</v>
      </c>
      <c r="F32" s="559">
        <v>3.82</v>
      </c>
      <c r="G32" s="532">
        <f t="shared" si="0"/>
        <v>61.999999999999993</v>
      </c>
      <c r="H32" s="233">
        <v>656</v>
      </c>
      <c r="I32" s="226">
        <v>671</v>
      </c>
      <c r="J32" s="252">
        <v>642</v>
      </c>
      <c r="K32" s="297">
        <v>49</v>
      </c>
      <c r="L32" s="233">
        <v>745</v>
      </c>
      <c r="M32" s="226">
        <v>718</v>
      </c>
      <c r="N32" s="252">
        <v>770</v>
      </c>
      <c r="O32" s="292">
        <v>27</v>
      </c>
      <c r="P32" s="266">
        <v>47</v>
      </c>
      <c r="Q32" s="307">
        <f t="shared" si="1"/>
        <v>47</v>
      </c>
      <c r="R32" s="240">
        <f t="shared" si="2"/>
        <v>185</v>
      </c>
      <c r="S32" s="114">
        <f t="shared" si="3"/>
        <v>32</v>
      </c>
      <c r="T32" s="1082"/>
      <c r="U32" s="1084"/>
      <c r="V32" s="1081"/>
      <c r="X32" s="186"/>
    </row>
    <row r="33" spans="1:24" ht="15.75" customHeight="1">
      <c r="A33" s="528" t="s">
        <v>197</v>
      </c>
      <c r="B33" s="509" t="s">
        <v>178</v>
      </c>
      <c r="C33" s="555">
        <v>2005</v>
      </c>
      <c r="D33" s="806" t="s">
        <v>50</v>
      </c>
      <c r="E33" s="343">
        <v>4.16</v>
      </c>
      <c r="F33" s="241">
        <v>4.22</v>
      </c>
      <c r="G33" s="532">
        <f t="shared" si="0"/>
        <v>58.999999999999993</v>
      </c>
      <c r="H33" s="231">
        <v>667</v>
      </c>
      <c r="I33" s="224">
        <v>673</v>
      </c>
      <c r="J33" s="253">
        <v>668</v>
      </c>
      <c r="K33" s="295">
        <v>49</v>
      </c>
      <c r="L33" s="231">
        <v>1138</v>
      </c>
      <c r="M33" s="224">
        <v>1145</v>
      </c>
      <c r="N33" s="253">
        <v>1200</v>
      </c>
      <c r="O33" s="288">
        <v>70</v>
      </c>
      <c r="P33" s="258">
        <v>60</v>
      </c>
      <c r="Q33" s="302">
        <f t="shared" si="1"/>
        <v>60</v>
      </c>
      <c r="R33" s="197">
        <f t="shared" si="2"/>
        <v>238</v>
      </c>
      <c r="S33" s="114">
        <f t="shared" si="3"/>
        <v>2</v>
      </c>
      <c r="T33" s="1082">
        <f>(R33+R34+R35+R36)</f>
        <v>913</v>
      </c>
      <c r="U33" s="1083">
        <f>(R33+R34+R35+R36)-MIN(R33,R34,R35,R36)</f>
        <v>696</v>
      </c>
      <c r="V33" s="1079">
        <f t="shared" ref="V33" si="9">RANK(U33,$U$9:$U$60)</f>
        <v>1</v>
      </c>
      <c r="X33" s="186"/>
    </row>
    <row r="34" spans="1:24" ht="15.75" customHeight="1">
      <c r="A34" s="529" t="s">
        <v>184</v>
      </c>
      <c r="B34" s="474" t="s">
        <v>185</v>
      </c>
      <c r="C34" s="469">
        <v>2006</v>
      </c>
      <c r="D34" s="598" t="s">
        <v>50</v>
      </c>
      <c r="E34" s="343">
        <v>3.7</v>
      </c>
      <c r="F34" s="562">
        <v>4.5199999999999996</v>
      </c>
      <c r="G34" s="532">
        <f t="shared" si="0"/>
        <v>63.999999999999993</v>
      </c>
      <c r="H34" s="232">
        <v>720</v>
      </c>
      <c r="I34" s="225">
        <v>741</v>
      </c>
      <c r="J34" s="167">
        <v>732</v>
      </c>
      <c r="K34" s="296">
        <v>63</v>
      </c>
      <c r="L34" s="232">
        <v>955</v>
      </c>
      <c r="M34" s="225">
        <v>972</v>
      </c>
      <c r="N34" s="167"/>
      <c r="O34" s="294">
        <v>47</v>
      </c>
      <c r="P34" s="259">
        <v>50</v>
      </c>
      <c r="Q34" s="303">
        <f t="shared" si="1"/>
        <v>50</v>
      </c>
      <c r="R34" s="197">
        <f t="shared" si="2"/>
        <v>224</v>
      </c>
      <c r="S34" s="114">
        <f t="shared" si="3"/>
        <v>9</v>
      </c>
      <c r="T34" s="1082"/>
      <c r="U34" s="1084"/>
      <c r="V34" s="1080"/>
      <c r="X34" s="186"/>
    </row>
    <row r="35" spans="1:24" ht="15.75" customHeight="1">
      <c r="A35" s="529" t="s">
        <v>204</v>
      </c>
      <c r="B35" s="474" t="s">
        <v>205</v>
      </c>
      <c r="C35" s="469">
        <v>2009</v>
      </c>
      <c r="D35" s="598" t="s">
        <v>50</v>
      </c>
      <c r="E35" s="343">
        <v>5.89</v>
      </c>
      <c r="F35" s="560">
        <v>4.3099999999999996</v>
      </c>
      <c r="G35" s="532">
        <f t="shared" si="0"/>
        <v>56.999999999999993</v>
      </c>
      <c r="H35" s="232">
        <v>735</v>
      </c>
      <c r="I35" s="225">
        <v>751</v>
      </c>
      <c r="J35" s="167"/>
      <c r="K35" s="297">
        <v>65</v>
      </c>
      <c r="L35" s="232"/>
      <c r="M35" s="225">
        <v>1002</v>
      </c>
      <c r="N35" s="167">
        <v>1058</v>
      </c>
      <c r="O35" s="291">
        <v>55</v>
      </c>
      <c r="P35" s="259">
        <v>40</v>
      </c>
      <c r="Q35" s="303">
        <f t="shared" si="1"/>
        <v>40</v>
      </c>
      <c r="R35" s="197">
        <f t="shared" si="2"/>
        <v>217</v>
      </c>
      <c r="S35" s="114">
        <f t="shared" si="3"/>
        <v>14</v>
      </c>
      <c r="T35" s="1082"/>
      <c r="U35" s="1084"/>
      <c r="V35" s="1080"/>
      <c r="X35" s="186"/>
    </row>
    <row r="36" spans="1:24" ht="15.75" customHeight="1">
      <c r="A36" s="903" t="s">
        <v>236</v>
      </c>
      <c r="B36" s="499" t="s">
        <v>237</v>
      </c>
      <c r="C36" s="498">
        <v>2006</v>
      </c>
      <c r="D36" s="807" t="s">
        <v>50</v>
      </c>
      <c r="E36" s="344">
        <v>5.48</v>
      </c>
      <c r="F36" s="559">
        <v>5.23</v>
      </c>
      <c r="G36" s="532">
        <f t="shared" si="0"/>
        <v>47.999999999999986</v>
      </c>
      <c r="H36" s="233">
        <v>766</v>
      </c>
      <c r="I36" s="226">
        <v>748</v>
      </c>
      <c r="J36" s="254">
        <v>751</v>
      </c>
      <c r="K36" s="299">
        <v>67</v>
      </c>
      <c r="L36" s="233">
        <v>1178</v>
      </c>
      <c r="M36" s="226">
        <v>1198</v>
      </c>
      <c r="N36" s="254">
        <v>1153</v>
      </c>
      <c r="O36" s="292">
        <v>69</v>
      </c>
      <c r="P36" s="260">
        <v>50</v>
      </c>
      <c r="Q36" s="307">
        <f t="shared" si="1"/>
        <v>50</v>
      </c>
      <c r="R36" s="197">
        <f t="shared" si="2"/>
        <v>234</v>
      </c>
      <c r="S36" s="114">
        <f t="shared" si="3"/>
        <v>3</v>
      </c>
      <c r="T36" s="1082"/>
      <c r="U36" s="1084"/>
      <c r="V36" s="1081"/>
      <c r="X36" s="186"/>
    </row>
    <row r="37" spans="1:24" ht="15.75" customHeight="1">
      <c r="A37" s="918" t="s">
        <v>215</v>
      </c>
      <c r="B37" s="489" t="s">
        <v>216</v>
      </c>
      <c r="C37" s="478">
        <v>2006</v>
      </c>
      <c r="D37" s="527" t="s">
        <v>61</v>
      </c>
      <c r="E37" s="345">
        <v>4.55</v>
      </c>
      <c r="F37" s="241">
        <v>7.31</v>
      </c>
      <c r="G37" s="532">
        <f t="shared" si="0"/>
        <v>54.999999999999993</v>
      </c>
      <c r="H37" s="231">
        <v>738</v>
      </c>
      <c r="I37" s="224">
        <v>750</v>
      </c>
      <c r="J37" s="253">
        <v>724</v>
      </c>
      <c r="K37" s="295">
        <v>65</v>
      </c>
      <c r="L37" s="231">
        <v>920</v>
      </c>
      <c r="M37" s="224">
        <v>987</v>
      </c>
      <c r="N37" s="253">
        <v>1035</v>
      </c>
      <c r="O37" s="293">
        <v>53</v>
      </c>
      <c r="P37" s="258">
        <v>41</v>
      </c>
      <c r="Q37" s="302">
        <f t="shared" si="1"/>
        <v>41</v>
      </c>
      <c r="R37" s="197">
        <f t="shared" si="2"/>
        <v>214</v>
      </c>
      <c r="S37" s="114">
        <f t="shared" si="3"/>
        <v>18</v>
      </c>
      <c r="T37" s="1082">
        <f>(R37+R38+R39+R40)</f>
        <v>815</v>
      </c>
      <c r="U37" s="1083">
        <f>(R37+R38+R39+R40)-MIN(R37,R38,R39,R40)</f>
        <v>651</v>
      </c>
      <c r="V37" s="1079">
        <f t="shared" ref="V37" si="10">RANK(U37,$U$9:$U$60)</f>
        <v>4</v>
      </c>
      <c r="X37" s="186"/>
    </row>
    <row r="38" spans="1:24" ht="15.75" customHeight="1">
      <c r="A38" s="919" t="s">
        <v>195</v>
      </c>
      <c r="B38" s="552" t="s">
        <v>196</v>
      </c>
      <c r="C38" s="553">
        <v>2008</v>
      </c>
      <c r="D38" s="527" t="s">
        <v>61</v>
      </c>
      <c r="E38" s="343">
        <v>4.13</v>
      </c>
      <c r="F38" s="562">
        <v>4.4800000000000004</v>
      </c>
      <c r="G38" s="532">
        <f t="shared" si="0"/>
        <v>58.999999999999993</v>
      </c>
      <c r="H38" s="232">
        <v>647</v>
      </c>
      <c r="I38" s="225">
        <v>665</v>
      </c>
      <c r="J38" s="167"/>
      <c r="K38" s="297">
        <v>47</v>
      </c>
      <c r="L38" s="232"/>
      <c r="M38" s="225">
        <v>737</v>
      </c>
      <c r="N38" s="167">
        <v>727</v>
      </c>
      <c r="O38" s="294">
        <v>23</v>
      </c>
      <c r="P38" s="259">
        <v>35</v>
      </c>
      <c r="Q38" s="303">
        <f t="shared" si="1"/>
        <v>35</v>
      </c>
      <c r="R38" s="197">
        <f t="shared" si="2"/>
        <v>164</v>
      </c>
      <c r="S38" s="114">
        <f t="shared" si="3"/>
        <v>43</v>
      </c>
      <c r="T38" s="1082"/>
      <c r="U38" s="1084"/>
      <c r="V38" s="1080"/>
      <c r="X38" s="186"/>
    </row>
    <row r="39" spans="1:24" ht="15.75" customHeight="1">
      <c r="A39" s="919" t="s">
        <v>233</v>
      </c>
      <c r="B39" s="552" t="s">
        <v>182</v>
      </c>
      <c r="C39" s="553">
        <v>2007</v>
      </c>
      <c r="D39" s="527" t="s">
        <v>61</v>
      </c>
      <c r="E39" s="343">
        <v>5.69</v>
      </c>
      <c r="F39" s="242">
        <v>5.18</v>
      </c>
      <c r="G39" s="532">
        <f t="shared" si="0"/>
        <v>48.999999999999993</v>
      </c>
      <c r="H39" s="232">
        <v>703</v>
      </c>
      <c r="I39" s="225">
        <v>700</v>
      </c>
      <c r="J39" s="167">
        <v>705</v>
      </c>
      <c r="K39" s="298">
        <v>55</v>
      </c>
      <c r="L39" s="232">
        <v>840</v>
      </c>
      <c r="M39" s="225">
        <v>1018</v>
      </c>
      <c r="N39" s="167">
        <v>1030</v>
      </c>
      <c r="O39" s="294">
        <v>53</v>
      </c>
      <c r="P39" s="259">
        <v>57</v>
      </c>
      <c r="Q39" s="304">
        <f t="shared" si="1"/>
        <v>57</v>
      </c>
      <c r="R39" s="197">
        <f t="shared" si="2"/>
        <v>214</v>
      </c>
      <c r="S39" s="114">
        <f t="shared" si="3"/>
        <v>18</v>
      </c>
      <c r="T39" s="1082"/>
      <c r="U39" s="1084"/>
      <c r="V39" s="1080"/>
      <c r="X39" s="186"/>
    </row>
    <row r="40" spans="1:24" ht="15.75" customHeight="1">
      <c r="A40" s="831" t="s">
        <v>208</v>
      </c>
      <c r="B40" s="501" t="s">
        <v>209</v>
      </c>
      <c r="C40" s="521">
        <v>2007</v>
      </c>
      <c r="D40" s="527" t="s">
        <v>61</v>
      </c>
      <c r="E40" s="341">
        <v>4.38</v>
      </c>
      <c r="F40" s="561">
        <v>4.51</v>
      </c>
      <c r="G40" s="532">
        <f t="shared" si="0"/>
        <v>56.999999999999993</v>
      </c>
      <c r="H40" s="233">
        <v>730</v>
      </c>
      <c r="I40" s="226">
        <v>727</v>
      </c>
      <c r="J40" s="254">
        <v>744</v>
      </c>
      <c r="K40" s="299">
        <v>63</v>
      </c>
      <c r="L40" s="233">
        <v>936</v>
      </c>
      <c r="M40" s="226">
        <v>950</v>
      </c>
      <c r="N40" s="254">
        <v>974</v>
      </c>
      <c r="O40" s="291">
        <v>47</v>
      </c>
      <c r="P40" s="260">
        <v>56</v>
      </c>
      <c r="Q40" s="305">
        <f t="shared" si="1"/>
        <v>56</v>
      </c>
      <c r="R40" s="197">
        <f t="shared" si="2"/>
        <v>223</v>
      </c>
      <c r="S40" s="114">
        <f t="shared" si="3"/>
        <v>10</v>
      </c>
      <c r="T40" s="1082"/>
      <c r="U40" s="1084"/>
      <c r="V40" s="1081"/>
      <c r="X40" s="186"/>
    </row>
    <row r="41" spans="1:24" ht="15.75" customHeight="1">
      <c r="A41" s="476" t="s">
        <v>248</v>
      </c>
      <c r="B41" s="464" t="s">
        <v>196</v>
      </c>
      <c r="C41" s="508">
        <v>2007</v>
      </c>
      <c r="D41" s="600" t="s">
        <v>47</v>
      </c>
      <c r="E41" s="346">
        <v>11</v>
      </c>
      <c r="F41" s="347">
        <v>11</v>
      </c>
      <c r="G41" s="532">
        <f t="shared" si="0"/>
        <v>0</v>
      </c>
      <c r="H41" s="231">
        <v>635</v>
      </c>
      <c r="I41" s="224">
        <v>622</v>
      </c>
      <c r="J41" s="253">
        <v>652</v>
      </c>
      <c r="K41" s="300">
        <v>45</v>
      </c>
      <c r="L41" s="231"/>
      <c r="M41" s="224">
        <v>975</v>
      </c>
      <c r="N41" s="253">
        <v>942</v>
      </c>
      <c r="O41" s="288">
        <v>47</v>
      </c>
      <c r="P41" s="258">
        <v>44</v>
      </c>
      <c r="Q41" s="302">
        <f t="shared" si="1"/>
        <v>44</v>
      </c>
      <c r="R41" s="197">
        <f t="shared" ref="R41:R64" si="11">(G41+K41+O41+Q41)</f>
        <v>136</v>
      </c>
      <c r="S41" s="114">
        <f t="shared" si="3"/>
        <v>49</v>
      </c>
      <c r="T41" s="1082">
        <f>(R41+R42+R43+R44)</f>
        <v>509</v>
      </c>
      <c r="U41" s="1083">
        <f>(R41+R42+R43+R44)-MIN(R41,R42,R43,R44)</f>
        <v>509</v>
      </c>
      <c r="V41" s="1079">
        <f t="shared" ref="V41" si="12">RANK(U41,$U$9:$U$60)</f>
        <v>12</v>
      </c>
      <c r="X41" s="186"/>
    </row>
    <row r="42" spans="1:24" ht="15.75" customHeight="1">
      <c r="A42" s="476" t="s">
        <v>244</v>
      </c>
      <c r="B42" s="464" t="s">
        <v>159</v>
      </c>
      <c r="C42" s="539">
        <v>2008</v>
      </c>
      <c r="D42" s="505" t="s">
        <v>47</v>
      </c>
      <c r="E42" s="340">
        <v>8.06</v>
      </c>
      <c r="F42" s="242">
        <v>6.05</v>
      </c>
      <c r="G42" s="532">
        <f t="shared" si="0"/>
        <v>39.999999999999993</v>
      </c>
      <c r="H42" s="232">
        <v>640</v>
      </c>
      <c r="I42" s="225">
        <v>649</v>
      </c>
      <c r="J42" s="167">
        <v>609</v>
      </c>
      <c r="K42" s="296">
        <v>43</v>
      </c>
      <c r="L42" s="232">
        <v>722</v>
      </c>
      <c r="M42" s="225">
        <v>714</v>
      </c>
      <c r="N42" s="167">
        <v>765</v>
      </c>
      <c r="O42" s="294">
        <v>26</v>
      </c>
      <c r="P42" s="259">
        <v>44</v>
      </c>
      <c r="Q42" s="308">
        <f t="shared" si="1"/>
        <v>44</v>
      </c>
      <c r="R42" s="197">
        <f t="shared" si="11"/>
        <v>153</v>
      </c>
      <c r="S42" s="114">
        <f t="shared" si="3"/>
        <v>47</v>
      </c>
      <c r="T42" s="1082"/>
      <c r="U42" s="1084"/>
      <c r="V42" s="1080"/>
      <c r="X42" s="186"/>
    </row>
    <row r="43" spans="1:24" ht="15.75" customHeight="1">
      <c r="A43" s="918" t="s">
        <v>189</v>
      </c>
      <c r="B43" s="489" t="s">
        <v>180</v>
      </c>
      <c r="C43" s="508">
        <v>2005</v>
      </c>
      <c r="D43" s="505" t="s">
        <v>47</v>
      </c>
      <c r="E43" s="340">
        <v>3.77</v>
      </c>
      <c r="F43" s="242">
        <v>4.1100000000000003</v>
      </c>
      <c r="G43" s="532">
        <f t="shared" si="0"/>
        <v>62.999999999999986</v>
      </c>
      <c r="H43" s="232">
        <v>670</v>
      </c>
      <c r="I43" s="225">
        <v>695</v>
      </c>
      <c r="J43" s="167">
        <v>681</v>
      </c>
      <c r="K43" s="297">
        <v>53</v>
      </c>
      <c r="L43" s="232">
        <v>973</v>
      </c>
      <c r="M43" s="225">
        <v>1088</v>
      </c>
      <c r="N43" s="167">
        <v>1095</v>
      </c>
      <c r="O43" s="294">
        <v>59</v>
      </c>
      <c r="P43" s="259">
        <v>45</v>
      </c>
      <c r="Q43" s="303">
        <f t="shared" si="1"/>
        <v>45</v>
      </c>
      <c r="R43" s="197">
        <f t="shared" si="11"/>
        <v>220</v>
      </c>
      <c r="S43" s="114">
        <f t="shared" si="3"/>
        <v>11</v>
      </c>
      <c r="T43" s="1082"/>
      <c r="U43" s="1084"/>
      <c r="V43" s="1080"/>
      <c r="X43" s="186"/>
    </row>
    <row r="44" spans="1:24" ht="15.75" customHeight="1">
      <c r="A44" s="920"/>
      <c r="B44" s="525"/>
      <c r="C44" s="554"/>
      <c r="D44" s="507"/>
      <c r="E44" s="344"/>
      <c r="F44" s="561"/>
      <c r="G44" s="532"/>
      <c r="H44" s="233"/>
      <c r="I44" s="226"/>
      <c r="J44" s="254"/>
      <c r="K44" s="299"/>
      <c r="L44" s="233"/>
      <c r="M44" s="226"/>
      <c r="N44" s="254"/>
      <c r="O44" s="291"/>
      <c r="P44" s="260"/>
      <c r="Q44" s="307">
        <f t="shared" si="1"/>
        <v>0</v>
      </c>
      <c r="R44" s="197">
        <f t="shared" si="11"/>
        <v>0</v>
      </c>
      <c r="S44" s="114">
        <f t="shared" si="3"/>
        <v>51</v>
      </c>
      <c r="T44" s="1082"/>
      <c r="U44" s="1084"/>
      <c r="V44" s="1081"/>
      <c r="X44" s="186"/>
    </row>
    <row r="45" spans="1:24" ht="15.75" customHeight="1">
      <c r="A45" s="915" t="s">
        <v>227</v>
      </c>
      <c r="B45" s="681" t="s">
        <v>228</v>
      </c>
      <c r="C45" s="53">
        <v>2007</v>
      </c>
      <c r="D45" s="809" t="s">
        <v>56</v>
      </c>
      <c r="E45" s="345">
        <v>4.95</v>
      </c>
      <c r="F45" s="347">
        <v>5.07</v>
      </c>
      <c r="G45" s="532">
        <f t="shared" si="0"/>
        <v>51</v>
      </c>
      <c r="H45" s="238">
        <v>621</v>
      </c>
      <c r="I45" s="235">
        <v>636</v>
      </c>
      <c r="J45" s="255">
        <v>643</v>
      </c>
      <c r="K45" s="295">
        <v>43</v>
      </c>
      <c r="L45" s="231"/>
      <c r="M45" s="227">
        <v>1016</v>
      </c>
      <c r="N45" s="255">
        <v>1060</v>
      </c>
      <c r="O45" s="288">
        <v>56</v>
      </c>
      <c r="P45" s="267">
        <v>57</v>
      </c>
      <c r="Q45" s="302">
        <f t="shared" si="1"/>
        <v>57</v>
      </c>
      <c r="R45" s="197">
        <f t="shared" si="11"/>
        <v>207</v>
      </c>
      <c r="S45" s="114">
        <f t="shared" si="3"/>
        <v>22</v>
      </c>
      <c r="T45" s="1082">
        <f>(R45+R46+R47+R48)</f>
        <v>827</v>
      </c>
      <c r="U45" s="1083">
        <f>(R45+R46+R47+R48)-MIN(R45,R46,R47,R48)</f>
        <v>655</v>
      </c>
      <c r="V45" s="1079">
        <f t="shared" ref="V45" si="13">RANK(U45,$U$9:$U$60)</f>
        <v>3</v>
      </c>
      <c r="X45" s="186"/>
    </row>
    <row r="46" spans="1:24" ht="15.75" customHeight="1">
      <c r="A46" s="916" t="s">
        <v>179</v>
      </c>
      <c r="B46" s="24" t="s">
        <v>180</v>
      </c>
      <c r="C46" s="21">
        <v>2006</v>
      </c>
      <c r="D46" s="810" t="s">
        <v>56</v>
      </c>
      <c r="E46" s="346">
        <v>3.67</v>
      </c>
      <c r="F46" s="242">
        <v>11</v>
      </c>
      <c r="G46" s="532">
        <f t="shared" si="0"/>
        <v>63.999999999999993</v>
      </c>
      <c r="H46" s="237">
        <v>669</v>
      </c>
      <c r="I46" s="225"/>
      <c r="J46" s="167">
        <v>726</v>
      </c>
      <c r="K46" s="296">
        <v>59</v>
      </c>
      <c r="L46" s="232"/>
      <c r="M46" s="236">
        <v>1003</v>
      </c>
      <c r="N46" s="167">
        <v>1024</v>
      </c>
      <c r="O46" s="289">
        <v>52</v>
      </c>
      <c r="P46" s="259">
        <v>45</v>
      </c>
      <c r="Q46" s="303">
        <f t="shared" si="1"/>
        <v>45</v>
      </c>
      <c r="R46" s="197">
        <f t="shared" si="11"/>
        <v>220</v>
      </c>
      <c r="S46" s="114">
        <f t="shared" si="3"/>
        <v>11</v>
      </c>
      <c r="T46" s="1082"/>
      <c r="U46" s="1084"/>
      <c r="V46" s="1080"/>
      <c r="X46" s="186"/>
    </row>
    <row r="47" spans="1:24" ht="15.75" customHeight="1">
      <c r="A47" s="916" t="s">
        <v>231</v>
      </c>
      <c r="B47" s="24" t="s">
        <v>232</v>
      </c>
      <c r="C47" s="21">
        <v>2005</v>
      </c>
      <c r="D47" s="674" t="s">
        <v>56</v>
      </c>
      <c r="E47" s="340">
        <v>5.13</v>
      </c>
      <c r="F47" s="242">
        <v>11</v>
      </c>
      <c r="G47" s="532">
        <f t="shared" si="0"/>
        <v>48.999999999999993</v>
      </c>
      <c r="H47" s="232">
        <v>619</v>
      </c>
      <c r="I47" s="225">
        <v>647</v>
      </c>
      <c r="J47" s="167">
        <v>643</v>
      </c>
      <c r="K47" s="297">
        <v>43</v>
      </c>
      <c r="L47" s="232">
        <v>753</v>
      </c>
      <c r="M47" s="225">
        <v>767</v>
      </c>
      <c r="N47" s="167">
        <v>756</v>
      </c>
      <c r="O47" s="294">
        <v>26</v>
      </c>
      <c r="P47" s="259">
        <v>54</v>
      </c>
      <c r="Q47" s="303">
        <f t="shared" si="1"/>
        <v>54</v>
      </c>
      <c r="R47" s="197">
        <f t="shared" si="11"/>
        <v>172</v>
      </c>
      <c r="S47" s="114">
        <f t="shared" si="3"/>
        <v>39</v>
      </c>
      <c r="T47" s="1082"/>
      <c r="U47" s="1084"/>
      <c r="V47" s="1080"/>
      <c r="X47" s="186"/>
    </row>
    <row r="48" spans="1:24" ht="15.75" customHeight="1">
      <c r="A48" s="917" t="s">
        <v>217</v>
      </c>
      <c r="B48" s="51" t="s">
        <v>185</v>
      </c>
      <c r="C48" s="50">
        <v>2006</v>
      </c>
      <c r="D48" s="811" t="s">
        <v>56</v>
      </c>
      <c r="E48" s="346">
        <v>4.63</v>
      </c>
      <c r="F48" s="561">
        <v>11</v>
      </c>
      <c r="G48" s="532">
        <f t="shared" si="0"/>
        <v>53.999999999999993</v>
      </c>
      <c r="H48" s="233">
        <v>654</v>
      </c>
      <c r="I48" s="226">
        <v>700</v>
      </c>
      <c r="J48" s="254">
        <v>682</v>
      </c>
      <c r="K48" s="299">
        <v>55</v>
      </c>
      <c r="L48" s="233">
        <v>1068</v>
      </c>
      <c r="M48" s="226">
        <v>1040</v>
      </c>
      <c r="N48" s="254">
        <v>1011</v>
      </c>
      <c r="O48" s="291">
        <v>56</v>
      </c>
      <c r="P48" s="260">
        <v>63</v>
      </c>
      <c r="Q48" s="303">
        <f t="shared" si="1"/>
        <v>63</v>
      </c>
      <c r="R48" s="197">
        <f t="shared" si="11"/>
        <v>228</v>
      </c>
      <c r="S48" s="114">
        <f t="shared" si="3"/>
        <v>8</v>
      </c>
      <c r="T48" s="1082"/>
      <c r="U48" s="1084"/>
      <c r="V48" s="1081"/>
      <c r="X48" s="186"/>
    </row>
    <row r="49" spans="1:24" ht="15.75" customHeight="1">
      <c r="A49" s="922" t="s">
        <v>161</v>
      </c>
      <c r="B49" s="616" t="s">
        <v>162</v>
      </c>
      <c r="C49" s="555">
        <v>2006</v>
      </c>
      <c r="D49" s="808" t="s">
        <v>163</v>
      </c>
      <c r="E49" s="329">
        <v>3.26</v>
      </c>
      <c r="F49" s="347">
        <v>3.32</v>
      </c>
      <c r="G49" s="532">
        <f t="shared" si="0"/>
        <v>67.999999999999986</v>
      </c>
      <c r="H49" s="231">
        <v>678</v>
      </c>
      <c r="I49" s="224">
        <v>694</v>
      </c>
      <c r="J49" s="253"/>
      <c r="K49" s="295">
        <v>53</v>
      </c>
      <c r="L49" s="231">
        <v>760</v>
      </c>
      <c r="M49" s="224">
        <v>795</v>
      </c>
      <c r="N49" s="253">
        <v>876</v>
      </c>
      <c r="O49" s="293">
        <v>37</v>
      </c>
      <c r="P49" s="258">
        <v>58</v>
      </c>
      <c r="Q49" s="302">
        <f t="shared" si="1"/>
        <v>58</v>
      </c>
      <c r="R49" s="197">
        <f t="shared" si="11"/>
        <v>216</v>
      </c>
      <c r="S49" s="114">
        <f t="shared" si="3"/>
        <v>15</v>
      </c>
      <c r="T49" s="1082">
        <f>(R49+R50+R51+R52)</f>
        <v>729</v>
      </c>
      <c r="U49" s="1083">
        <f>(R49+R50+R51+R52)-MIN(R49,R50,R51,R52)</f>
        <v>583</v>
      </c>
      <c r="V49" s="1079">
        <f t="shared" ref="V49" si="14">RANK(U49,$U$9:$U$60)</f>
        <v>9</v>
      </c>
      <c r="X49" s="186"/>
    </row>
    <row r="50" spans="1:24" ht="15.75" customHeight="1">
      <c r="A50" s="529" t="s">
        <v>223</v>
      </c>
      <c r="B50" s="518" t="s">
        <v>224</v>
      </c>
      <c r="C50" s="469">
        <v>2006</v>
      </c>
      <c r="D50" s="595" t="s">
        <v>211</v>
      </c>
      <c r="E50" s="348">
        <v>6.07</v>
      </c>
      <c r="F50" s="560">
        <v>4.72</v>
      </c>
      <c r="G50" s="532">
        <f t="shared" si="0"/>
        <v>52.999999999999986</v>
      </c>
      <c r="H50" s="237">
        <v>636</v>
      </c>
      <c r="I50" s="226">
        <v>656</v>
      </c>
      <c r="J50" s="256"/>
      <c r="K50" s="297">
        <v>45</v>
      </c>
      <c r="L50" s="237">
        <v>742</v>
      </c>
      <c r="M50" s="236">
        <v>672</v>
      </c>
      <c r="N50" s="256">
        <v>828</v>
      </c>
      <c r="O50" s="294">
        <v>32</v>
      </c>
      <c r="P50" s="268">
        <v>52</v>
      </c>
      <c r="Q50" s="308">
        <f t="shared" si="1"/>
        <v>52</v>
      </c>
      <c r="R50" s="197">
        <f t="shared" si="11"/>
        <v>182</v>
      </c>
      <c r="S50" s="114">
        <f t="shared" si="3"/>
        <v>37</v>
      </c>
      <c r="T50" s="1082"/>
      <c r="U50" s="1084"/>
      <c r="V50" s="1080"/>
      <c r="X50" s="186"/>
    </row>
    <row r="51" spans="1:24" ht="15.75" customHeight="1">
      <c r="A51" s="529" t="s">
        <v>210</v>
      </c>
      <c r="B51" s="518" t="s">
        <v>180</v>
      </c>
      <c r="C51" s="469">
        <v>2008</v>
      </c>
      <c r="D51" s="595" t="s">
        <v>211</v>
      </c>
      <c r="E51" s="330">
        <v>5.0999999999999996</v>
      </c>
      <c r="F51" s="560">
        <v>4.45</v>
      </c>
      <c r="G51" s="532">
        <f t="shared" si="0"/>
        <v>56</v>
      </c>
      <c r="H51" s="232"/>
      <c r="I51" s="236">
        <v>717</v>
      </c>
      <c r="J51" s="167"/>
      <c r="K51" s="298">
        <v>57</v>
      </c>
      <c r="L51" s="232">
        <v>878</v>
      </c>
      <c r="M51" s="225">
        <v>890</v>
      </c>
      <c r="N51" s="167">
        <v>876</v>
      </c>
      <c r="O51" s="294">
        <v>39</v>
      </c>
      <c r="P51" s="259">
        <v>33</v>
      </c>
      <c r="Q51" s="303">
        <f t="shared" si="1"/>
        <v>33</v>
      </c>
      <c r="R51" s="197">
        <f t="shared" si="11"/>
        <v>185</v>
      </c>
      <c r="S51" s="114">
        <f t="shared" si="3"/>
        <v>32</v>
      </c>
      <c r="T51" s="1082"/>
      <c r="U51" s="1084"/>
      <c r="V51" s="1080"/>
      <c r="X51" s="186"/>
    </row>
    <row r="52" spans="1:24" ht="15.75" customHeight="1" thickBot="1">
      <c r="A52" s="531" t="s">
        <v>245</v>
      </c>
      <c r="B52" s="499" t="s">
        <v>165</v>
      </c>
      <c r="C52" s="503">
        <v>2007</v>
      </c>
      <c r="D52" s="603" t="s">
        <v>211</v>
      </c>
      <c r="E52" s="349">
        <v>6.12</v>
      </c>
      <c r="F52" s="559">
        <v>6.24</v>
      </c>
      <c r="G52" s="532">
        <f t="shared" si="0"/>
        <v>38.999999999999993</v>
      </c>
      <c r="H52" s="233"/>
      <c r="I52" s="226"/>
      <c r="J52" s="254">
        <v>635</v>
      </c>
      <c r="K52" s="299">
        <v>41</v>
      </c>
      <c r="L52" s="233">
        <v>698</v>
      </c>
      <c r="M52" s="226">
        <v>753</v>
      </c>
      <c r="N52" s="254">
        <v>738</v>
      </c>
      <c r="O52" s="291">
        <v>25</v>
      </c>
      <c r="P52" s="260">
        <v>41</v>
      </c>
      <c r="Q52" s="307">
        <f t="shared" si="1"/>
        <v>41</v>
      </c>
      <c r="R52" s="197">
        <f t="shared" si="11"/>
        <v>146</v>
      </c>
      <c r="S52" s="114">
        <f t="shared" si="3"/>
        <v>48</v>
      </c>
      <c r="T52" s="1082"/>
      <c r="U52" s="1084"/>
      <c r="V52" s="1081"/>
      <c r="X52" s="186"/>
    </row>
    <row r="53" spans="1:24" ht="15.75" customHeight="1" thickBot="1">
      <c r="A53" s="529" t="s">
        <v>173</v>
      </c>
      <c r="B53" s="474" t="s">
        <v>174</v>
      </c>
      <c r="C53" s="555">
        <v>2009</v>
      </c>
      <c r="D53" s="601" t="s">
        <v>18</v>
      </c>
      <c r="E53" s="350">
        <v>5.25</v>
      </c>
      <c r="F53" s="241">
        <v>3.59</v>
      </c>
      <c r="G53" s="532">
        <f t="shared" si="0"/>
        <v>65</v>
      </c>
      <c r="H53" s="231">
        <v>725</v>
      </c>
      <c r="I53" s="224"/>
      <c r="J53" s="253">
        <v>709</v>
      </c>
      <c r="K53" s="295">
        <v>59</v>
      </c>
      <c r="L53" s="231">
        <v>775</v>
      </c>
      <c r="M53" s="224"/>
      <c r="N53" s="253">
        <v>693</v>
      </c>
      <c r="O53" s="288">
        <v>27</v>
      </c>
      <c r="P53" s="258">
        <v>55</v>
      </c>
      <c r="Q53" s="302">
        <f t="shared" si="1"/>
        <v>55</v>
      </c>
      <c r="R53" s="197">
        <f t="shared" si="11"/>
        <v>206</v>
      </c>
      <c r="S53" s="114">
        <f t="shared" si="3"/>
        <v>24</v>
      </c>
      <c r="T53" s="1082">
        <f>(R53+R54+R55+R56)</f>
        <v>508</v>
      </c>
      <c r="U53" s="1083">
        <f>(R53+R54+R55+R56)-MIN(R53,R54,R55,R56)</f>
        <v>508</v>
      </c>
      <c r="V53" s="1079">
        <f t="shared" ref="V53" si="15">RANK(U53,$U$9:$U$60)</f>
        <v>13</v>
      </c>
      <c r="X53" s="186"/>
    </row>
    <row r="54" spans="1:24" ht="15.75" customHeight="1" thickBot="1">
      <c r="A54" s="529" t="s">
        <v>200</v>
      </c>
      <c r="B54" s="474" t="s">
        <v>201</v>
      </c>
      <c r="C54" s="469">
        <v>2008</v>
      </c>
      <c r="D54" s="598" t="s">
        <v>18</v>
      </c>
      <c r="E54" s="330">
        <v>4.49</v>
      </c>
      <c r="F54" s="242">
        <v>4.21</v>
      </c>
      <c r="G54" s="532">
        <f t="shared" si="0"/>
        <v>58</v>
      </c>
      <c r="H54" s="232">
        <v>646</v>
      </c>
      <c r="I54" s="225">
        <v>623</v>
      </c>
      <c r="J54" s="167">
        <v>648</v>
      </c>
      <c r="K54" s="296">
        <v>43</v>
      </c>
      <c r="L54" s="232">
        <v>672</v>
      </c>
      <c r="M54" s="225">
        <v>597</v>
      </c>
      <c r="N54" s="167">
        <v>559</v>
      </c>
      <c r="O54" s="294">
        <v>17</v>
      </c>
      <c r="P54" s="259">
        <v>48</v>
      </c>
      <c r="Q54" s="308">
        <f t="shared" si="1"/>
        <v>48</v>
      </c>
      <c r="R54" s="197">
        <f t="shared" si="11"/>
        <v>166</v>
      </c>
      <c r="S54" s="114">
        <f t="shared" si="3"/>
        <v>42</v>
      </c>
      <c r="T54" s="1082"/>
      <c r="U54" s="1084"/>
      <c r="V54" s="1080"/>
      <c r="X54" s="186"/>
    </row>
    <row r="55" spans="1:24" ht="15.75" customHeight="1">
      <c r="A55" s="529" t="s">
        <v>246</v>
      </c>
      <c r="B55" s="474" t="s">
        <v>216</v>
      </c>
      <c r="C55" s="469">
        <v>2006</v>
      </c>
      <c r="D55" s="598" t="s">
        <v>18</v>
      </c>
      <c r="E55" s="330">
        <v>7.51</v>
      </c>
      <c r="F55" s="562">
        <v>7.93</v>
      </c>
      <c r="G55" s="532">
        <f t="shared" si="0"/>
        <v>24.999999999999993</v>
      </c>
      <c r="H55" s="232">
        <v>647</v>
      </c>
      <c r="I55" s="225">
        <v>652</v>
      </c>
      <c r="J55" s="167">
        <v>662</v>
      </c>
      <c r="K55" s="297">
        <v>47</v>
      </c>
      <c r="L55" s="232">
        <v>586</v>
      </c>
      <c r="M55" s="225">
        <v>705</v>
      </c>
      <c r="N55" s="167">
        <v>668</v>
      </c>
      <c r="O55" s="294">
        <v>20</v>
      </c>
      <c r="P55" s="259">
        <v>44</v>
      </c>
      <c r="Q55" s="303">
        <f t="shared" si="1"/>
        <v>44</v>
      </c>
      <c r="R55" s="197">
        <f t="shared" si="11"/>
        <v>136</v>
      </c>
      <c r="S55" s="114">
        <f t="shared" si="3"/>
        <v>49</v>
      </c>
      <c r="T55" s="1082"/>
      <c r="U55" s="1084"/>
      <c r="V55" s="1080"/>
      <c r="X55" s="186"/>
    </row>
    <row r="56" spans="1:24" ht="15.75" customHeight="1">
      <c r="A56" s="531"/>
      <c r="B56" s="499"/>
      <c r="C56" s="557"/>
      <c r="D56" s="807"/>
      <c r="E56" s="332"/>
      <c r="F56" s="559"/>
      <c r="G56" s="532"/>
      <c r="H56" s="233"/>
      <c r="I56" s="226"/>
      <c r="J56" s="254"/>
      <c r="K56" s="299"/>
      <c r="L56" s="233"/>
      <c r="M56" s="226"/>
      <c r="N56" s="254"/>
      <c r="O56" s="291"/>
      <c r="P56" s="260"/>
      <c r="Q56" s="307">
        <f t="shared" si="1"/>
        <v>0</v>
      </c>
      <c r="R56" s="197">
        <f t="shared" si="11"/>
        <v>0</v>
      </c>
      <c r="S56" s="114">
        <f t="shared" si="3"/>
        <v>51</v>
      </c>
      <c r="T56" s="1082"/>
      <c r="U56" s="1084"/>
      <c r="V56" s="1081"/>
      <c r="X56" s="186"/>
    </row>
    <row r="57" spans="1:24" ht="15.75" customHeight="1">
      <c r="A57" s="679" t="s">
        <v>206</v>
      </c>
      <c r="B57" s="510" t="s">
        <v>207</v>
      </c>
      <c r="C57" s="555">
        <v>2008</v>
      </c>
      <c r="D57" s="808" t="s">
        <v>183</v>
      </c>
      <c r="E57" s="338">
        <v>5.21</v>
      </c>
      <c r="F57" s="564">
        <v>4.34</v>
      </c>
      <c r="G57" s="532">
        <f t="shared" si="0"/>
        <v>56.999999999999993</v>
      </c>
      <c r="H57" s="238">
        <v>641</v>
      </c>
      <c r="I57" s="227">
        <v>642</v>
      </c>
      <c r="J57" s="255">
        <v>660</v>
      </c>
      <c r="K57" s="300">
        <v>47</v>
      </c>
      <c r="L57" s="231">
        <v>635</v>
      </c>
      <c r="M57" s="235">
        <v>648</v>
      </c>
      <c r="N57" s="255">
        <v>686</v>
      </c>
      <c r="O57" s="288">
        <v>18</v>
      </c>
      <c r="P57" s="267">
        <v>46</v>
      </c>
      <c r="Q57" s="307">
        <f t="shared" si="1"/>
        <v>46</v>
      </c>
      <c r="R57" s="197">
        <f t="shared" si="11"/>
        <v>168</v>
      </c>
      <c r="S57" s="114">
        <f t="shared" si="3"/>
        <v>41</v>
      </c>
      <c r="T57" s="1082">
        <f>(R57+R58+R59+R60)</f>
        <v>750</v>
      </c>
      <c r="U57" s="1083">
        <f>(R57+R58+R59+R60)-MIN(R57,R58,R59,R60)</f>
        <v>582</v>
      </c>
      <c r="V57" s="1079">
        <f t="shared" ref="V57" si="16">RANK(U57,$U$9:$U$60)</f>
        <v>10</v>
      </c>
      <c r="X57" s="186"/>
    </row>
    <row r="58" spans="1:24" ht="15.75" customHeight="1">
      <c r="A58" s="529" t="s">
        <v>198</v>
      </c>
      <c r="B58" s="474" t="s">
        <v>199</v>
      </c>
      <c r="C58" s="504">
        <v>2009</v>
      </c>
      <c r="D58" s="597" t="s">
        <v>183</v>
      </c>
      <c r="E58" s="336">
        <v>4.1900000000000004</v>
      </c>
      <c r="F58" s="566">
        <v>4.55</v>
      </c>
      <c r="G58" s="532">
        <f t="shared" si="0"/>
        <v>58.999999999999993</v>
      </c>
      <c r="H58" s="237">
        <v>691</v>
      </c>
      <c r="I58" s="236">
        <v>663</v>
      </c>
      <c r="J58" s="167">
        <v>711</v>
      </c>
      <c r="K58" s="296">
        <v>57</v>
      </c>
      <c r="L58" s="232">
        <v>728</v>
      </c>
      <c r="M58" s="225">
        <v>698</v>
      </c>
      <c r="N58" s="167">
        <v>586</v>
      </c>
      <c r="O58" s="294">
        <v>22</v>
      </c>
      <c r="P58" s="259">
        <v>47</v>
      </c>
      <c r="Q58" s="308">
        <f t="shared" si="1"/>
        <v>47</v>
      </c>
      <c r="R58" s="197">
        <f t="shared" si="11"/>
        <v>185</v>
      </c>
      <c r="S58" s="114">
        <f t="shared" si="3"/>
        <v>32</v>
      </c>
      <c r="T58" s="1082"/>
      <c r="U58" s="1084"/>
      <c r="V58" s="1080"/>
      <c r="X58" s="186"/>
    </row>
    <row r="59" spans="1:24" ht="15.75" customHeight="1">
      <c r="A59" s="529" t="s">
        <v>238</v>
      </c>
      <c r="B59" s="474" t="s">
        <v>224</v>
      </c>
      <c r="C59" s="469">
        <v>2009</v>
      </c>
      <c r="D59" s="595" t="s">
        <v>183</v>
      </c>
      <c r="E59" s="336">
        <v>5.57</v>
      </c>
      <c r="F59" s="566">
        <v>5.46</v>
      </c>
      <c r="G59" s="532">
        <f t="shared" si="0"/>
        <v>46</v>
      </c>
      <c r="H59" s="232">
        <v>646</v>
      </c>
      <c r="I59" s="225">
        <v>677</v>
      </c>
      <c r="J59" s="167">
        <v>652</v>
      </c>
      <c r="K59" s="296">
        <v>49</v>
      </c>
      <c r="L59" s="232"/>
      <c r="M59" s="225">
        <v>938</v>
      </c>
      <c r="N59" s="167">
        <v>946</v>
      </c>
      <c r="O59" s="291">
        <v>44</v>
      </c>
      <c r="P59" s="259">
        <v>46</v>
      </c>
      <c r="Q59" s="308">
        <f t="shared" si="1"/>
        <v>46</v>
      </c>
      <c r="R59" s="197">
        <f t="shared" si="11"/>
        <v>185</v>
      </c>
      <c r="S59" s="114">
        <f t="shared" si="3"/>
        <v>32</v>
      </c>
      <c r="T59" s="1082"/>
      <c r="U59" s="1084"/>
      <c r="V59" s="1080"/>
      <c r="X59" s="186"/>
    </row>
    <row r="60" spans="1:24" ht="15.75" customHeight="1">
      <c r="A60" s="531" t="s">
        <v>181</v>
      </c>
      <c r="B60" s="558" t="s">
        <v>182</v>
      </c>
      <c r="C60" s="557">
        <v>2008</v>
      </c>
      <c r="D60" s="597" t="s">
        <v>183</v>
      </c>
      <c r="E60" s="338">
        <v>3.68</v>
      </c>
      <c r="F60" s="561">
        <v>3.74</v>
      </c>
      <c r="G60" s="532">
        <f t="shared" si="0"/>
        <v>63.999999999999993</v>
      </c>
      <c r="H60" s="233">
        <v>708</v>
      </c>
      <c r="I60" s="226">
        <v>703</v>
      </c>
      <c r="J60" s="257">
        <v>714</v>
      </c>
      <c r="K60" s="297">
        <v>57</v>
      </c>
      <c r="L60" s="233">
        <v>857</v>
      </c>
      <c r="M60" s="226">
        <v>740</v>
      </c>
      <c r="N60" s="256">
        <v>908</v>
      </c>
      <c r="O60" s="292">
        <v>40</v>
      </c>
      <c r="P60" s="268">
        <v>51</v>
      </c>
      <c r="Q60" s="308">
        <f t="shared" si="1"/>
        <v>51</v>
      </c>
      <c r="R60" s="197">
        <f t="shared" si="11"/>
        <v>212</v>
      </c>
      <c r="S60" s="114">
        <f t="shared" si="3"/>
        <v>20</v>
      </c>
      <c r="T60" s="1082"/>
      <c r="U60" s="1084"/>
      <c r="V60" s="1081"/>
      <c r="X60" s="186"/>
    </row>
    <row r="61" spans="1:24" ht="15.75" customHeight="1">
      <c r="A61" s="529"/>
      <c r="B61" s="474"/>
      <c r="C61" s="469"/>
      <c r="D61" s="606"/>
      <c r="E61" s="351"/>
      <c r="F61" s="241"/>
      <c r="G61" s="532">
        <f t="shared" si="0"/>
        <v>101</v>
      </c>
      <c r="H61" s="231"/>
      <c r="I61" s="235"/>
      <c r="J61" s="255"/>
      <c r="K61" s="295"/>
      <c r="L61" s="231"/>
      <c r="M61" s="235"/>
      <c r="N61" s="255"/>
      <c r="O61" s="288"/>
      <c r="P61" s="267"/>
      <c r="Q61" s="306">
        <f t="shared" ref="Q61:Q64" si="17">P61</f>
        <v>0</v>
      </c>
      <c r="R61" s="197">
        <f t="shared" si="11"/>
        <v>101</v>
      </c>
      <c r="S61" s="114"/>
      <c r="T61" s="1082"/>
      <c r="U61" s="1083"/>
      <c r="V61" s="1079"/>
      <c r="X61" s="186"/>
    </row>
    <row r="62" spans="1:24" ht="15.75" customHeight="1">
      <c r="A62" s="529"/>
      <c r="B62" s="474"/>
      <c r="C62" s="469"/>
      <c r="D62" s="537"/>
      <c r="E62" s="336"/>
      <c r="F62" s="242"/>
      <c r="G62" s="532">
        <f t="shared" si="0"/>
        <v>101</v>
      </c>
      <c r="H62" s="232"/>
      <c r="I62" s="225"/>
      <c r="J62" s="167"/>
      <c r="K62" s="297"/>
      <c r="L62" s="269"/>
      <c r="M62" s="225"/>
      <c r="N62" s="167"/>
      <c r="O62" s="294"/>
      <c r="P62" s="259"/>
      <c r="Q62" s="303">
        <f t="shared" si="17"/>
        <v>0</v>
      </c>
      <c r="R62" s="197">
        <f t="shared" si="11"/>
        <v>101</v>
      </c>
      <c r="S62" s="114"/>
      <c r="T62" s="1082"/>
      <c r="U62" s="1084"/>
      <c r="V62" s="1080"/>
      <c r="X62" s="186"/>
    </row>
    <row r="63" spans="1:24" ht="15.75" customHeight="1">
      <c r="A63" s="529"/>
      <c r="B63" s="474"/>
      <c r="C63" s="469"/>
      <c r="D63" s="472"/>
      <c r="E63" s="336"/>
      <c r="F63" s="242"/>
      <c r="G63" s="532">
        <f t="shared" si="0"/>
        <v>101</v>
      </c>
      <c r="H63" s="232"/>
      <c r="I63" s="225"/>
      <c r="J63" s="167"/>
      <c r="K63" s="298"/>
      <c r="L63" s="232"/>
      <c r="M63" s="225"/>
      <c r="N63" s="167"/>
      <c r="O63" s="294"/>
      <c r="P63" s="259"/>
      <c r="Q63" s="303">
        <f t="shared" si="17"/>
        <v>0</v>
      </c>
      <c r="R63" s="197">
        <f t="shared" si="11"/>
        <v>101</v>
      </c>
      <c r="S63" s="114"/>
      <c r="T63" s="1082"/>
      <c r="U63" s="1084"/>
      <c r="V63" s="1080"/>
      <c r="X63" s="186"/>
    </row>
    <row r="64" spans="1:24" ht="15.75" customHeight="1">
      <c r="A64" s="531"/>
      <c r="B64" s="558"/>
      <c r="C64" s="557"/>
      <c r="D64" s="472"/>
      <c r="E64" s="352"/>
      <c r="F64" s="563"/>
      <c r="G64" s="532">
        <f t="shared" si="0"/>
        <v>101</v>
      </c>
      <c r="H64" s="233"/>
      <c r="I64" s="226"/>
      <c r="J64" s="257"/>
      <c r="K64" s="299"/>
      <c r="L64" s="233"/>
      <c r="M64" s="226"/>
      <c r="N64" s="256"/>
      <c r="O64" s="291"/>
      <c r="P64" s="268"/>
      <c r="Q64" s="307">
        <f t="shared" si="17"/>
        <v>0</v>
      </c>
      <c r="R64" s="197">
        <f t="shared" si="11"/>
        <v>101</v>
      </c>
      <c r="S64" s="114"/>
      <c r="T64" s="1082"/>
      <c r="U64" s="1084"/>
      <c r="V64" s="1081"/>
      <c r="X64" s="186"/>
    </row>
    <row r="65" spans="1:24" ht="15.75" customHeight="1">
      <c r="A65" s="915"/>
      <c r="B65" s="681"/>
      <c r="C65" s="53"/>
      <c r="D65" s="809"/>
      <c r="E65" s="338"/>
      <c r="F65" s="564"/>
      <c r="G65" s="532"/>
      <c r="H65" s="238"/>
      <c r="I65" s="227"/>
      <c r="J65" s="255"/>
      <c r="K65" s="300"/>
      <c r="L65" s="231"/>
      <c r="M65" s="235"/>
      <c r="N65" s="255"/>
      <c r="O65" s="293"/>
      <c r="P65" s="267"/>
      <c r="Q65" s="302"/>
      <c r="R65" s="197"/>
      <c r="S65" s="114"/>
      <c r="T65" s="1082"/>
      <c r="U65" s="1083"/>
      <c r="V65" s="1079"/>
      <c r="X65" s="186"/>
    </row>
    <row r="66" spans="1:24" ht="15.75" customHeight="1">
      <c r="A66" s="916"/>
      <c r="B66" s="24"/>
      <c r="C66" s="21"/>
      <c r="D66" s="810"/>
      <c r="E66" s="336"/>
      <c r="F66" s="565"/>
      <c r="G66" s="532"/>
      <c r="H66" s="237"/>
      <c r="I66" s="236"/>
      <c r="J66" s="167"/>
      <c r="K66" s="298"/>
      <c r="L66" s="232"/>
      <c r="M66" s="225"/>
      <c r="N66" s="167"/>
      <c r="O66" s="294"/>
      <c r="P66" s="259"/>
      <c r="Q66" s="308"/>
      <c r="R66" s="197"/>
      <c r="S66" s="114"/>
      <c r="T66" s="1082"/>
      <c r="U66" s="1084"/>
      <c r="V66" s="1080"/>
      <c r="X66" s="186"/>
    </row>
    <row r="67" spans="1:24" ht="15.75" customHeight="1">
      <c r="A67" s="916"/>
      <c r="B67" s="24"/>
      <c r="C67" s="21"/>
      <c r="D67" s="674"/>
      <c r="E67" s="336"/>
      <c r="F67" s="566"/>
      <c r="G67" s="532"/>
      <c r="H67" s="232"/>
      <c r="I67" s="225"/>
      <c r="J67" s="167"/>
      <c r="K67" s="298"/>
      <c r="L67" s="232"/>
      <c r="M67" s="225"/>
      <c r="N67" s="167"/>
      <c r="O67" s="294"/>
      <c r="P67" s="259"/>
      <c r="Q67" s="303"/>
      <c r="R67" s="197"/>
      <c r="S67" s="114"/>
      <c r="T67" s="1082"/>
      <c r="U67" s="1084"/>
      <c r="V67" s="1080"/>
      <c r="X67" s="186"/>
    </row>
    <row r="68" spans="1:24" ht="15.75" customHeight="1">
      <c r="A68" s="917"/>
      <c r="B68" s="51"/>
      <c r="C68" s="50"/>
      <c r="D68" s="811"/>
      <c r="E68" s="352"/>
      <c r="F68" s="785"/>
      <c r="G68" s="532"/>
      <c r="H68" s="372"/>
      <c r="I68" s="273"/>
      <c r="J68" s="257"/>
      <c r="K68" s="301"/>
      <c r="L68" s="272"/>
      <c r="M68" s="273"/>
      <c r="N68" s="257"/>
      <c r="O68" s="783"/>
      <c r="P68" s="376"/>
      <c r="Q68" s="784"/>
      <c r="R68" s="240"/>
      <c r="S68" s="114"/>
      <c r="T68" s="1082"/>
      <c r="U68" s="1084"/>
      <c r="V68" s="1081"/>
      <c r="X68" s="186"/>
    </row>
    <row r="69" spans="1:24" ht="15.75" customHeight="1">
      <c r="A69" s="910"/>
      <c r="B69" s="510"/>
      <c r="C69" s="555"/>
      <c r="D69" s="808"/>
      <c r="E69" s="351"/>
      <c r="F69" s="565"/>
      <c r="G69" s="532"/>
      <c r="H69" s="373"/>
      <c r="I69" s="782"/>
      <c r="J69" s="271"/>
      <c r="K69" s="692"/>
      <c r="L69" s="232"/>
      <c r="M69" s="225"/>
      <c r="N69" s="271"/>
      <c r="O69" s="708"/>
      <c r="P69" s="385"/>
      <c r="Q69" s="784"/>
      <c r="R69" s="240"/>
      <c r="S69" s="114"/>
      <c r="T69" s="1082"/>
      <c r="U69" s="1083"/>
      <c r="V69" s="1079"/>
      <c r="X69" s="186"/>
    </row>
    <row r="70" spans="1:24" ht="15.75" customHeight="1">
      <c r="A70" s="902"/>
      <c r="B70" s="518"/>
      <c r="C70" s="469"/>
      <c r="D70" s="595"/>
      <c r="E70" s="336"/>
      <c r="F70" s="566"/>
      <c r="G70" s="532"/>
      <c r="H70" s="373"/>
      <c r="I70" s="225"/>
      <c r="J70" s="271"/>
      <c r="K70" s="296"/>
      <c r="L70" s="237"/>
      <c r="M70" s="367"/>
      <c r="N70" s="167"/>
      <c r="O70" s="651"/>
      <c r="P70" s="259"/>
      <c r="Q70" s="784"/>
      <c r="R70" s="240"/>
      <c r="S70" s="114"/>
      <c r="T70" s="1082"/>
      <c r="U70" s="1084"/>
      <c r="V70" s="1080"/>
      <c r="X70" s="186"/>
    </row>
    <row r="71" spans="1:24" ht="15.75" customHeight="1">
      <c r="A71" s="902"/>
      <c r="B71" s="518"/>
      <c r="C71" s="469"/>
      <c r="D71" s="595"/>
      <c r="E71" s="338"/>
      <c r="F71" s="566"/>
      <c r="G71" s="532"/>
      <c r="H71" s="269"/>
      <c r="I71" s="367"/>
      <c r="J71" s="167"/>
      <c r="K71" s="649"/>
      <c r="L71" s="237"/>
      <c r="M71" s="367"/>
      <c r="N71" s="167"/>
      <c r="O71" s="651"/>
      <c r="P71" s="259"/>
      <c r="Q71" s="784"/>
      <c r="R71" s="240"/>
      <c r="S71" s="114"/>
      <c r="T71" s="1082"/>
      <c r="U71" s="1084"/>
      <c r="V71" s="1080"/>
      <c r="X71" s="186"/>
    </row>
    <row r="72" spans="1:24" ht="15.75" customHeight="1">
      <c r="A72" s="901"/>
      <c r="B72" s="499"/>
      <c r="C72" s="503"/>
      <c r="D72" s="603"/>
      <c r="E72" s="352"/>
      <c r="F72" s="565"/>
      <c r="G72" s="532"/>
      <c r="H72" s="233"/>
      <c r="I72" s="226"/>
      <c r="J72" s="256"/>
      <c r="K72" s="297"/>
      <c r="L72" s="233"/>
      <c r="M72" s="226"/>
      <c r="N72" s="256"/>
      <c r="O72" s="291"/>
      <c r="P72" s="268"/>
      <c r="Q72" s="784"/>
      <c r="R72" s="240"/>
      <c r="S72" s="114"/>
      <c r="T72" s="1082"/>
      <c r="U72" s="1084"/>
      <c r="V72" s="1081"/>
      <c r="X72" s="186"/>
    </row>
    <row r="73" spans="1:24" ht="15.75" customHeight="1">
      <c r="A73" s="494"/>
      <c r="B73" s="533"/>
      <c r="C73" s="555"/>
      <c r="D73" s="808"/>
      <c r="E73" s="351"/>
      <c r="F73" s="347"/>
      <c r="G73" s="532"/>
      <c r="H73" s="238"/>
      <c r="I73" s="235"/>
      <c r="J73" s="255"/>
      <c r="K73" s="300"/>
      <c r="L73" s="231"/>
      <c r="M73" s="235"/>
      <c r="N73" s="255"/>
      <c r="O73" s="288"/>
      <c r="P73" s="267"/>
      <c r="Q73" s="784"/>
      <c r="R73" s="240"/>
      <c r="S73" s="114"/>
      <c r="T73" s="1082"/>
      <c r="U73" s="1083"/>
      <c r="V73" s="1079"/>
      <c r="X73" s="186"/>
    </row>
    <row r="74" spans="1:24" ht="15.75" customHeight="1">
      <c r="A74" s="473"/>
      <c r="B74" s="474"/>
      <c r="C74" s="469"/>
      <c r="D74" s="595"/>
      <c r="E74" s="336"/>
      <c r="F74" s="242"/>
      <c r="G74" s="532"/>
      <c r="H74" s="237"/>
      <c r="I74" s="225"/>
      <c r="J74" s="167"/>
      <c r="K74" s="298"/>
      <c r="L74" s="232"/>
      <c r="M74" s="225"/>
      <c r="N74" s="167"/>
      <c r="O74" s="289"/>
      <c r="P74" s="259"/>
      <c r="Q74" s="784"/>
      <c r="R74" s="240"/>
      <c r="S74" s="114"/>
      <c r="T74" s="1082"/>
      <c r="U74" s="1084"/>
      <c r="V74" s="1080"/>
      <c r="X74" s="186"/>
    </row>
    <row r="75" spans="1:24" ht="15.75" customHeight="1">
      <c r="A75" s="473"/>
      <c r="B75" s="474"/>
      <c r="C75" s="469"/>
      <c r="D75" s="597"/>
      <c r="E75" s="336"/>
      <c r="F75" s="242"/>
      <c r="G75" s="532"/>
      <c r="H75" s="232"/>
      <c r="I75" s="225"/>
      <c r="J75" s="167"/>
      <c r="K75" s="298"/>
      <c r="L75" s="232"/>
      <c r="M75" s="225"/>
      <c r="N75" s="167"/>
      <c r="O75" s="294"/>
      <c r="P75" s="259"/>
      <c r="Q75" s="784"/>
      <c r="R75" s="240"/>
      <c r="S75" s="114"/>
      <c r="T75" s="1082"/>
      <c r="U75" s="1084"/>
      <c r="V75" s="1080"/>
      <c r="X75" s="186"/>
    </row>
    <row r="76" spans="1:24" ht="15.75" customHeight="1">
      <c r="A76" s="511"/>
      <c r="B76" s="558"/>
      <c r="C76" s="557"/>
      <c r="D76" s="604"/>
      <c r="E76" s="352"/>
      <c r="F76" s="243"/>
      <c r="G76" s="532"/>
      <c r="H76" s="233"/>
      <c r="I76" s="226"/>
      <c r="J76" s="257"/>
      <c r="K76" s="299"/>
      <c r="L76" s="233"/>
      <c r="M76" s="226"/>
      <c r="N76" s="256"/>
      <c r="O76" s="291"/>
      <c r="P76" s="268"/>
      <c r="Q76" s="784"/>
      <c r="R76" s="240"/>
      <c r="S76" s="114"/>
      <c r="T76" s="1082"/>
      <c r="U76" s="1084"/>
      <c r="V76" s="1081"/>
      <c r="X76" s="186"/>
    </row>
    <row r="77" spans="1:24" ht="15.75" customHeight="1">
      <c r="A77" s="921"/>
      <c r="B77" s="519"/>
      <c r="C77" s="520"/>
      <c r="D77" s="600"/>
      <c r="E77" s="338"/>
      <c r="F77" s="347"/>
      <c r="G77" s="532"/>
      <c r="H77" s="231"/>
      <c r="I77" s="235"/>
      <c r="J77" s="255"/>
      <c r="K77" s="295"/>
      <c r="L77" s="238"/>
      <c r="M77" s="227"/>
      <c r="N77" s="255"/>
      <c r="O77" s="293"/>
      <c r="P77" s="267"/>
      <c r="Q77" s="784"/>
      <c r="R77" s="240"/>
      <c r="S77" s="114"/>
      <c r="T77" s="1082"/>
      <c r="U77" s="1083"/>
      <c r="V77" s="1079"/>
      <c r="X77" s="186"/>
    </row>
    <row r="78" spans="1:24" ht="15.75" customHeight="1">
      <c r="A78" s="476"/>
      <c r="B78" s="464"/>
      <c r="C78" s="508"/>
      <c r="D78" s="505"/>
      <c r="E78" s="336"/>
      <c r="F78" s="242"/>
      <c r="G78" s="532"/>
      <c r="H78" s="232"/>
      <c r="I78" s="225"/>
      <c r="J78" s="167"/>
      <c r="K78" s="297"/>
      <c r="L78" s="237"/>
      <c r="M78" s="236"/>
      <c r="N78" s="167"/>
      <c r="O78" s="294"/>
      <c r="P78" s="259"/>
      <c r="Q78" s="784"/>
      <c r="R78" s="240"/>
      <c r="S78" s="114"/>
      <c r="T78" s="1082"/>
      <c r="U78" s="1084"/>
      <c r="V78" s="1080"/>
      <c r="X78" s="186"/>
    </row>
    <row r="79" spans="1:24" ht="15.75" customHeight="1">
      <c r="A79" s="476"/>
      <c r="B79" s="464"/>
      <c r="C79" s="539"/>
      <c r="D79" s="505"/>
      <c r="E79" s="336"/>
      <c r="F79" s="242"/>
      <c r="G79" s="532"/>
      <c r="H79" s="232"/>
      <c r="I79" s="225"/>
      <c r="J79" s="167"/>
      <c r="K79" s="298"/>
      <c r="L79" s="232"/>
      <c r="M79" s="225"/>
      <c r="N79" s="167"/>
      <c r="O79" s="291"/>
      <c r="P79" s="259"/>
      <c r="Q79" s="784"/>
      <c r="R79" s="240"/>
      <c r="S79" s="114"/>
      <c r="T79" s="1082"/>
      <c r="U79" s="1084"/>
      <c r="V79" s="1080"/>
      <c r="X79" s="186"/>
    </row>
    <row r="80" spans="1:24" ht="15.75" customHeight="1">
      <c r="A80" s="839"/>
      <c r="B80" s="492"/>
      <c r="C80" s="521"/>
      <c r="D80" s="505"/>
      <c r="E80" s="338"/>
      <c r="F80" s="243"/>
      <c r="G80" s="532"/>
      <c r="H80" s="239"/>
      <c r="I80" s="228"/>
      <c r="J80" s="257"/>
      <c r="K80" s="301"/>
      <c r="L80" s="239"/>
      <c r="M80" s="228"/>
      <c r="N80" s="252"/>
      <c r="O80" s="290"/>
      <c r="P80" s="266"/>
      <c r="Q80" s="784"/>
      <c r="R80" s="240"/>
      <c r="S80" s="114"/>
      <c r="T80" s="1082"/>
      <c r="U80" s="1084"/>
      <c r="V80" s="1081"/>
      <c r="X80" s="186"/>
    </row>
    <row r="81" spans="1:22" ht="14.45" customHeight="1">
      <c r="D81" s="49"/>
      <c r="E81" s="49"/>
      <c r="R81" s="49"/>
      <c r="S81" s="49"/>
      <c r="V81" s="1079"/>
    </row>
    <row r="82" spans="1:22" ht="14.45" customHeight="1">
      <c r="V82" s="1080"/>
    </row>
    <row r="83" spans="1:22">
      <c r="V83" s="1080"/>
    </row>
    <row r="84" spans="1:22" ht="14.45" customHeight="1">
      <c r="A84" s="494"/>
      <c r="B84" s="533"/>
      <c r="C84" s="555"/>
      <c r="D84" s="615"/>
      <c r="V84" s="1081"/>
    </row>
    <row r="85" spans="1:22" ht="14.45" customHeight="1">
      <c r="A85" s="473"/>
      <c r="B85" s="474"/>
      <c r="C85" s="469"/>
      <c r="D85" s="595"/>
      <c r="V85" s="1079"/>
    </row>
    <row r="86" spans="1:22" ht="14.45" customHeight="1">
      <c r="A86" s="473"/>
      <c r="B86" s="474"/>
      <c r="C86" s="469"/>
      <c r="D86" s="595"/>
      <c r="V86" s="1080"/>
    </row>
    <row r="87" spans="1:22">
      <c r="A87" s="531"/>
      <c r="B87" s="558"/>
      <c r="C87" s="557"/>
      <c r="D87" s="603"/>
      <c r="V87" s="1080"/>
    </row>
    <row r="88" spans="1:22" ht="14.45" customHeight="1">
      <c r="A88" s="668"/>
      <c r="B88" s="668"/>
      <c r="C88" s="617"/>
      <c r="D88" s="617"/>
      <c r="V88" s="1081"/>
    </row>
    <row r="89" spans="1:22" ht="14.45" customHeight="1">
      <c r="A89" s="668"/>
      <c r="B89" s="668"/>
      <c r="C89" s="617"/>
      <c r="D89" s="617"/>
      <c r="V89" s="1079"/>
    </row>
    <row r="90" spans="1:22" ht="14.45" customHeight="1">
      <c r="V90" s="1080"/>
    </row>
    <row r="91" spans="1:22" ht="14.45" customHeight="1">
      <c r="V91" s="1080"/>
    </row>
    <row r="92" spans="1:22" ht="14.45" customHeight="1">
      <c r="A92" s="667"/>
      <c r="B92" s="675"/>
      <c r="C92" s="671"/>
      <c r="D92" s="670"/>
      <c r="V92" s="1081"/>
    </row>
    <row r="93" spans="1:22" ht="14.45" customHeight="1">
      <c r="A93" s="667"/>
      <c r="B93" s="675"/>
      <c r="C93" s="671"/>
      <c r="D93" s="670"/>
      <c r="V93" s="1079"/>
    </row>
    <row r="94" spans="1:22" ht="14.45" customHeight="1">
      <c r="A94" s="667"/>
      <c r="B94" s="675"/>
      <c r="C94" s="671"/>
      <c r="D94" s="670"/>
      <c r="V94" s="1080"/>
    </row>
    <row r="95" spans="1:22" ht="14.45" customHeight="1">
      <c r="A95" s="667"/>
      <c r="B95" s="675"/>
      <c r="C95" s="671"/>
      <c r="D95" s="670"/>
      <c r="V95" s="1080"/>
    </row>
    <row r="96" spans="1:22" ht="14.45" customHeight="1">
      <c r="V96" s="1081"/>
    </row>
    <row r="97" spans="1:22" ht="14.45" customHeight="1">
      <c r="V97" s="1079"/>
    </row>
    <row r="98" spans="1:22" ht="14.45" customHeight="1">
      <c r="A98" s="667"/>
      <c r="B98" s="675"/>
      <c r="C98" s="671"/>
      <c r="D98" s="670"/>
      <c r="V98" s="1080"/>
    </row>
    <row r="99" spans="1:22" ht="14.45" customHeight="1">
      <c r="A99" s="667"/>
      <c r="B99" s="675"/>
      <c r="C99" s="671"/>
      <c r="D99" s="670"/>
      <c r="V99" s="1080"/>
    </row>
    <row r="100" spans="1:22" ht="14.45" customHeight="1">
      <c r="A100" s="667"/>
      <c r="B100" s="675"/>
      <c r="C100" s="671"/>
      <c r="D100" s="670"/>
      <c r="V100" s="1081"/>
    </row>
    <row r="101" spans="1:22" ht="14.45" customHeight="1">
      <c r="A101" s="667"/>
      <c r="B101" s="675"/>
      <c r="C101" s="671"/>
      <c r="D101" s="670"/>
      <c r="V101" s="1079"/>
    </row>
    <row r="102" spans="1:22" ht="14.45" customHeight="1">
      <c r="V102" s="1080"/>
    </row>
    <row r="103" spans="1:22" ht="14.45" customHeight="1">
      <c r="V103" s="1080"/>
    </row>
    <row r="104" spans="1:22" ht="14.45" customHeight="1">
      <c r="V104" s="1081"/>
    </row>
    <row r="105" spans="1:22" ht="14.45" customHeight="1">
      <c r="V105" s="1079"/>
    </row>
    <row r="106" spans="1:22" ht="14.45" customHeight="1">
      <c r="V106" s="1080"/>
    </row>
    <row r="107" spans="1:22" ht="14.45" customHeight="1">
      <c r="V107" s="1080"/>
    </row>
    <row r="108" spans="1:22" ht="14.45" customHeight="1">
      <c r="V108" s="1081"/>
    </row>
    <row r="109" spans="1:22" ht="14.45" customHeight="1">
      <c r="V109" s="1079"/>
    </row>
    <row r="110" spans="1:22" ht="14.45" customHeight="1">
      <c r="V110" s="1080"/>
    </row>
    <row r="111" spans="1:22" ht="14.45" customHeight="1">
      <c r="V111" s="1080"/>
    </row>
    <row r="112" spans="1:22" ht="14.45" customHeight="1">
      <c r="V112" s="1081"/>
    </row>
    <row r="113" spans="22:22" ht="14.45" customHeight="1">
      <c r="V113" s="1079" t="e">
        <f t="shared" ref="V113" si="18">RANK(U113,$U$9:$U$60)</f>
        <v>#N/A</v>
      </c>
    </row>
    <row r="114" spans="22:22" ht="14.45" customHeight="1">
      <c r="V114" s="1080"/>
    </row>
    <row r="115" spans="22:22" ht="14.45" customHeight="1">
      <c r="V115" s="1080"/>
    </row>
    <row r="116" spans="22:22" ht="14.45" customHeight="1">
      <c r="V116" s="1081"/>
    </row>
    <row r="117" spans="22:22" ht="14.45" customHeight="1">
      <c r="V117" s="1079" t="e">
        <f t="shared" ref="V117" si="19">RANK(U117,$U$9:$U$60)</f>
        <v>#N/A</v>
      </c>
    </row>
    <row r="118" spans="22:22" ht="14.45" customHeight="1">
      <c r="V118" s="1080"/>
    </row>
    <row r="119" spans="22:22" ht="14.45" customHeight="1">
      <c r="V119" s="1080"/>
    </row>
    <row r="120" spans="22:22" ht="14.45" customHeight="1">
      <c r="V120" s="1081"/>
    </row>
    <row r="121" spans="22:22" ht="14.45" customHeight="1">
      <c r="V121" s="1079" t="e">
        <f t="shared" ref="V121" si="20">RANK(U121,$U$9:$U$60)</f>
        <v>#N/A</v>
      </c>
    </row>
    <row r="122" spans="22:22" ht="14.45" customHeight="1">
      <c r="V122" s="1080"/>
    </row>
    <row r="123" spans="22:22" ht="14.45" customHeight="1">
      <c r="V123" s="1080"/>
    </row>
    <row r="124" spans="22:22" ht="14.45" customHeight="1">
      <c r="V124" s="1081"/>
    </row>
    <row r="125" spans="22:22" ht="14.45" customHeight="1">
      <c r="V125" s="1079" t="e">
        <f t="shared" ref="V125" si="21">RANK(U125,$U$9:$U$60)</f>
        <v>#N/A</v>
      </c>
    </row>
    <row r="126" spans="22:22" ht="14.45" customHeight="1">
      <c r="V126" s="1080"/>
    </row>
    <row r="127" spans="22:22" ht="14.45" customHeight="1">
      <c r="V127" s="1080"/>
    </row>
    <row r="128" spans="22:22" ht="14.45" customHeight="1">
      <c r="V128" s="1081"/>
    </row>
    <row r="129" spans="22:22" ht="14.45" customHeight="1">
      <c r="V129" s="1079" t="e">
        <f t="shared" ref="V129" si="22">RANK(U129,$U$9:$U$60)</f>
        <v>#N/A</v>
      </c>
    </row>
    <row r="130" spans="22:22" ht="14.45" customHeight="1">
      <c r="V130" s="1080"/>
    </row>
    <row r="131" spans="22:22" ht="14.45" customHeight="1">
      <c r="V131" s="1080"/>
    </row>
    <row r="132" spans="22:22" ht="14.45" customHeight="1">
      <c r="V132" s="1081"/>
    </row>
    <row r="133" spans="22:22" ht="14.45" customHeight="1">
      <c r="V133" s="1079" t="e">
        <f t="shared" ref="V133" si="23">RANK(U133,$U$9:$U$60)</f>
        <v>#N/A</v>
      </c>
    </row>
    <row r="134" spans="22:22" ht="14.45" customHeight="1">
      <c r="V134" s="1080"/>
    </row>
    <row r="135" spans="22:22" ht="14.45" customHeight="1">
      <c r="V135" s="1080"/>
    </row>
    <row r="136" spans="22:22" ht="14.45" customHeight="1">
      <c r="V136" s="1081"/>
    </row>
    <row r="137" spans="22:22" ht="14.45" customHeight="1">
      <c r="V137" s="1079" t="e">
        <f t="shared" ref="V137" si="24">RANK(U137,$U$9:$U$60)</f>
        <v>#N/A</v>
      </c>
    </row>
    <row r="138" spans="22:22" ht="14.45" customHeight="1">
      <c r="V138" s="1080"/>
    </row>
    <row r="139" spans="22:22" ht="14.45" customHeight="1">
      <c r="V139" s="1080"/>
    </row>
    <row r="140" spans="22:22" ht="14.45" customHeight="1">
      <c r="V140" s="1081"/>
    </row>
    <row r="141" spans="22:22" ht="14.45" customHeight="1">
      <c r="V141" s="1079" t="e">
        <f t="shared" ref="V141" si="25">RANK(U141,$U$9:$U$60)</f>
        <v>#N/A</v>
      </c>
    </row>
    <row r="142" spans="22:22" ht="14.45" customHeight="1">
      <c r="V142" s="1080"/>
    </row>
    <row r="143" spans="22:22" ht="14.45" customHeight="1">
      <c r="V143" s="1080"/>
    </row>
    <row r="144" spans="22:22" ht="14.45" customHeight="1">
      <c r="V144" s="1081"/>
    </row>
    <row r="145" spans="22:22" ht="14.45" customHeight="1">
      <c r="V145" s="1079" t="e">
        <f t="shared" ref="V145" si="26">RANK(U145,$U$9:$U$60)</f>
        <v>#N/A</v>
      </c>
    </row>
    <row r="146" spans="22:22" ht="14.45" customHeight="1">
      <c r="V146" s="1080"/>
    </row>
    <row r="147" spans="22:22" ht="14.45" customHeight="1">
      <c r="V147" s="1080"/>
    </row>
    <row r="148" spans="22:22" ht="14.45" customHeight="1">
      <c r="V148" s="1081"/>
    </row>
    <row r="149" spans="22:22" ht="14.45" customHeight="1">
      <c r="V149" s="1079" t="e">
        <f t="shared" ref="V149" si="27">RANK(U149,$U$9:$U$60)</f>
        <v>#N/A</v>
      </c>
    </row>
    <row r="150" spans="22:22" ht="14.45" customHeight="1">
      <c r="V150" s="1080"/>
    </row>
    <row r="151" spans="22:22" ht="14.45" customHeight="1">
      <c r="V151" s="1080"/>
    </row>
    <row r="152" spans="22:22" ht="14.45" customHeight="1">
      <c r="V152" s="1081"/>
    </row>
    <row r="153" spans="22:22" ht="14.45" customHeight="1">
      <c r="V153" s="1079" t="e">
        <f t="shared" ref="V153" si="28">RANK(U153,$U$9:$U$60)</f>
        <v>#N/A</v>
      </c>
    </row>
    <row r="154" spans="22:22" ht="14.45" customHeight="1">
      <c r="V154" s="1080"/>
    </row>
    <row r="155" spans="22:22" ht="14.45" customHeight="1">
      <c r="V155" s="1080"/>
    </row>
    <row r="156" spans="22:22" ht="14.45" customHeight="1">
      <c r="V156" s="1081"/>
    </row>
    <row r="157" spans="22:22" ht="14.45" customHeight="1">
      <c r="V157" s="1079" t="e">
        <f t="shared" ref="V157" si="29">RANK(U157,$U$9:$U$60)</f>
        <v>#N/A</v>
      </c>
    </row>
    <row r="158" spans="22:22" ht="14.45" customHeight="1">
      <c r="V158" s="1080"/>
    </row>
    <row r="159" spans="22:22" ht="14.45" customHeight="1">
      <c r="V159" s="1080"/>
    </row>
    <row r="160" spans="22:22" ht="14.45" customHeight="1">
      <c r="V160" s="1081"/>
    </row>
    <row r="161" spans="22:22" ht="14.45" customHeight="1">
      <c r="V161" s="1079" t="e">
        <f t="shared" ref="V161" si="30">RANK(U161,$U$9:$U$60)</f>
        <v>#N/A</v>
      </c>
    </row>
    <row r="162" spans="22:22" ht="14.45" customHeight="1">
      <c r="V162" s="1080"/>
    </row>
    <row r="163" spans="22:22" ht="14.45" customHeight="1">
      <c r="V163" s="1080"/>
    </row>
    <row r="164" spans="22:22" ht="14.45" customHeight="1">
      <c r="V164" s="1081"/>
    </row>
    <row r="165" spans="22:22" ht="14.45" customHeight="1">
      <c r="V165" s="1079" t="e">
        <f t="shared" ref="V165" si="31">RANK(U165,$U$9:$U$60)</f>
        <v>#N/A</v>
      </c>
    </row>
    <row r="166" spans="22:22" ht="14.45" customHeight="1">
      <c r="V166" s="1080"/>
    </row>
    <row r="167" spans="22:22" ht="14.45" customHeight="1">
      <c r="V167" s="1080"/>
    </row>
    <row r="168" spans="22:22" ht="14.45" customHeight="1">
      <c r="V168" s="1081"/>
    </row>
    <row r="169" spans="22:22" ht="14.45" customHeight="1">
      <c r="V169" s="1079" t="e">
        <f t="shared" ref="V169" si="32">RANK(U169,$U$9:$U$60)</f>
        <v>#N/A</v>
      </c>
    </row>
    <row r="170" spans="22:22" ht="14.45" customHeight="1">
      <c r="V170" s="1080"/>
    </row>
    <row r="171" spans="22:22" ht="14.45" customHeight="1">
      <c r="V171" s="1080"/>
    </row>
    <row r="172" spans="22:22" ht="14.45" customHeight="1">
      <c r="V172" s="1081"/>
    </row>
    <row r="173" spans="22:22" ht="14.45" customHeight="1">
      <c r="V173" s="1079" t="e">
        <f t="shared" ref="V173" si="33">RANK(U173,$U$9:$U$60)</f>
        <v>#N/A</v>
      </c>
    </row>
    <row r="174" spans="22:22" ht="14.45" customHeight="1">
      <c r="V174" s="1080"/>
    </row>
    <row r="175" spans="22:22" ht="14.45" customHeight="1">
      <c r="V175" s="1080"/>
    </row>
    <row r="176" spans="22:22" ht="14.45" customHeight="1">
      <c r="V176" s="1081"/>
    </row>
    <row r="177" spans="22:22" ht="14.45" customHeight="1">
      <c r="V177" s="1079" t="e">
        <f t="shared" ref="V177" si="34">RANK(U177,$U$9:$U$60)</f>
        <v>#N/A</v>
      </c>
    </row>
    <row r="178" spans="22:22" ht="14.45" customHeight="1">
      <c r="V178" s="1080"/>
    </row>
    <row r="179" spans="22:22" ht="14.45" customHeight="1">
      <c r="V179" s="1080"/>
    </row>
    <row r="180" spans="22:22" ht="14.45" customHeight="1">
      <c r="V180" s="1081"/>
    </row>
  </sheetData>
  <mergeCells count="89">
    <mergeCell ref="V65:V68"/>
    <mergeCell ref="T73:T76"/>
    <mergeCell ref="U73:U76"/>
    <mergeCell ref="V73:V76"/>
    <mergeCell ref="T77:T80"/>
    <mergeCell ref="U77:U80"/>
    <mergeCell ref="V77:V80"/>
    <mergeCell ref="T65:T68"/>
    <mergeCell ref="U65:U68"/>
    <mergeCell ref="T69:T72"/>
    <mergeCell ref="U69:U72"/>
    <mergeCell ref="V69:V72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T9:T12"/>
    <mergeCell ref="U9:U12"/>
    <mergeCell ref="T13:T16"/>
    <mergeCell ref="U13:U16"/>
    <mergeCell ref="T17:T20"/>
    <mergeCell ref="U17:U20"/>
    <mergeCell ref="T21:T24"/>
    <mergeCell ref="U21:U24"/>
    <mergeCell ref="T25:T28"/>
    <mergeCell ref="U25:U28"/>
    <mergeCell ref="T29:T32"/>
    <mergeCell ref="U29:U3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V41:V44"/>
    <mergeCell ref="V53:V56"/>
    <mergeCell ref="V57:V60"/>
    <mergeCell ref="V45:V48"/>
    <mergeCell ref="V49:V52"/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  <mergeCell ref="V81:V84"/>
    <mergeCell ref="V85:V88"/>
    <mergeCell ref="V89:V92"/>
    <mergeCell ref="V93:V96"/>
    <mergeCell ref="V97:V100"/>
    <mergeCell ref="V101:V104"/>
    <mergeCell ref="V105:V108"/>
    <mergeCell ref="V109:V112"/>
    <mergeCell ref="V113:V116"/>
    <mergeCell ref="V117:V120"/>
    <mergeCell ref="V121:V124"/>
    <mergeCell ref="V125:V128"/>
    <mergeCell ref="V129:V132"/>
    <mergeCell ref="V133:V136"/>
    <mergeCell ref="V137:V140"/>
    <mergeCell ref="V141:V144"/>
    <mergeCell ref="V145:V148"/>
    <mergeCell ref="V149:V152"/>
    <mergeCell ref="V153:V156"/>
    <mergeCell ref="V157:V160"/>
    <mergeCell ref="V161:V164"/>
    <mergeCell ref="V165:V168"/>
    <mergeCell ref="V169:V172"/>
    <mergeCell ref="V173:V176"/>
    <mergeCell ref="V177:V180"/>
  </mergeCells>
  <pageMargins left="0.23622047244094491" right="0.23622047244094491" top="0.74803149606299213" bottom="0.74803149606299213" header="0.31496062992125984" footer="0.31496062992125984"/>
  <pageSetup paperSize="9" scale="54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Y76"/>
  <sheetViews>
    <sheetView topLeftCell="A9" zoomScale="120" zoomScaleNormal="120" workbookViewId="0">
      <selection activeCell="Z43" sqref="Z43"/>
    </sheetView>
  </sheetViews>
  <sheetFormatPr defaultColWidth="9.140625" defaultRowHeight="15"/>
  <cols>
    <col min="1" max="1" width="13.28515625" style="48" customWidth="1"/>
    <col min="2" max="2" width="11.85546875" style="48" customWidth="1"/>
    <col min="3" max="3" width="7.5703125" style="48" customWidth="1"/>
    <col min="4" max="4" width="34.85546875" style="48" customWidth="1"/>
    <col min="5" max="5" width="5.140625" style="48" customWidth="1"/>
    <col min="6" max="8" width="5" style="48" customWidth="1"/>
    <col min="9" max="9" width="4.5703125" style="48" customWidth="1"/>
    <col min="10" max="10" width="4.7109375" style="48" customWidth="1"/>
    <col min="11" max="13" width="5" style="48" customWidth="1"/>
    <col min="14" max="14" width="6.28515625" style="48" customWidth="1"/>
    <col min="15" max="15" width="5.7109375" style="48" customWidth="1"/>
    <col min="16" max="16" width="5.85546875" style="48" customWidth="1"/>
    <col min="17" max="21" width="5" style="48" customWidth="1"/>
    <col min="22" max="23" width="8.5703125" style="48" customWidth="1"/>
    <col min="24" max="24" width="9.85546875" style="48" customWidth="1"/>
    <col min="25" max="16384" width="9.140625" style="48"/>
  </cols>
  <sheetData>
    <row r="1" spans="1:25">
      <c r="A1" s="1062" t="s">
        <v>154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  <c r="T1" s="1062"/>
      <c r="U1" s="1062"/>
      <c r="V1" s="1062"/>
      <c r="W1" s="1062"/>
    </row>
    <row r="2" spans="1:25">
      <c r="A2" s="1062"/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</row>
    <row r="3" spans="1:25">
      <c r="A3" s="1064" t="s">
        <v>148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  <c r="P3" s="1064"/>
      <c r="Q3" s="1064"/>
      <c r="R3" s="1064"/>
      <c r="S3" s="1064"/>
      <c r="T3" s="1064"/>
      <c r="U3" s="1064"/>
      <c r="V3" s="1064"/>
      <c r="W3" s="1064"/>
      <c r="X3" s="48" t="s">
        <v>149</v>
      </c>
    </row>
    <row r="4" spans="1:25">
      <c r="A4" s="1064" t="s">
        <v>266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  <c r="U4" s="1064"/>
      <c r="V4" s="1064"/>
      <c r="W4" s="1064"/>
      <c r="X4" s="48" t="s">
        <v>267</v>
      </c>
    </row>
    <row r="5" spans="1:25">
      <c r="A5" s="1064" t="s">
        <v>261</v>
      </c>
      <c r="B5" s="1064"/>
      <c r="C5" s="1064"/>
      <c r="D5" s="1064"/>
      <c r="E5" s="1064"/>
      <c r="F5" s="1064"/>
      <c r="G5" s="1064"/>
      <c r="H5" s="1064"/>
      <c r="I5" s="1064"/>
      <c r="J5" s="1064"/>
      <c r="K5" s="1064"/>
      <c r="L5" s="1064"/>
      <c r="M5" s="1064"/>
      <c r="N5" s="1064"/>
      <c r="O5" s="1064"/>
      <c r="P5" s="1064"/>
      <c r="Q5" s="1064"/>
      <c r="R5" s="1064"/>
      <c r="S5" s="1064"/>
      <c r="T5" s="1064"/>
      <c r="U5" s="1064"/>
      <c r="V5" s="1064"/>
      <c r="W5" s="1064"/>
    </row>
    <row r="6" spans="1:25" ht="15.75" thickBot="1">
      <c r="J6" s="48">
        <v>730</v>
      </c>
      <c r="O6" s="48">
        <v>799</v>
      </c>
      <c r="U6" s="76"/>
    </row>
    <row r="7" spans="1:25" ht="15.75" customHeight="1">
      <c r="A7" s="216" t="s">
        <v>4</v>
      </c>
      <c r="B7" s="74" t="s">
        <v>5</v>
      </c>
      <c r="C7" s="74" t="s">
        <v>134</v>
      </c>
      <c r="D7" s="73" t="s">
        <v>7</v>
      </c>
      <c r="E7" s="72"/>
      <c r="F7" s="1090" t="s">
        <v>262</v>
      </c>
      <c r="G7" s="1090"/>
      <c r="H7" s="1091"/>
      <c r="I7" s="548"/>
      <c r="J7" s="546"/>
      <c r="K7" s="1088" t="s">
        <v>136</v>
      </c>
      <c r="L7" s="1088"/>
      <c r="M7" s="1092"/>
      <c r="N7" s="548"/>
      <c r="O7" s="546"/>
      <c r="P7" s="1088" t="s">
        <v>263</v>
      </c>
      <c r="Q7" s="1088"/>
      <c r="R7" s="1092"/>
      <c r="S7" s="1093" t="s">
        <v>264</v>
      </c>
      <c r="T7" s="1090"/>
      <c r="U7" s="1091"/>
      <c r="V7" s="72" t="s">
        <v>139</v>
      </c>
      <c r="W7" s="71" t="s">
        <v>10</v>
      </c>
    </row>
    <row r="8" spans="1:25" ht="15.75" thickBot="1">
      <c r="A8" s="217"/>
      <c r="B8" s="929"/>
      <c r="C8" s="69"/>
      <c r="D8" s="68"/>
      <c r="E8" s="65" t="s">
        <v>143</v>
      </c>
      <c r="F8" s="67" t="s">
        <v>143</v>
      </c>
      <c r="G8" s="106" t="s">
        <v>144</v>
      </c>
      <c r="H8" s="106" t="s">
        <v>152</v>
      </c>
      <c r="I8" s="67" t="s">
        <v>143</v>
      </c>
      <c r="J8" s="67" t="s">
        <v>143</v>
      </c>
      <c r="K8" s="66" t="s">
        <v>143</v>
      </c>
      <c r="L8" s="104" t="s">
        <v>144</v>
      </c>
      <c r="M8" s="103" t="s">
        <v>152</v>
      </c>
      <c r="N8" s="309" t="s">
        <v>143</v>
      </c>
      <c r="O8" s="66" t="s">
        <v>143</v>
      </c>
      <c r="P8" s="66" t="s">
        <v>143</v>
      </c>
      <c r="Q8" s="104" t="s">
        <v>144</v>
      </c>
      <c r="R8" s="105" t="s">
        <v>152</v>
      </c>
      <c r="S8" s="66" t="s">
        <v>143</v>
      </c>
      <c r="T8" s="707" t="s">
        <v>144</v>
      </c>
      <c r="U8" s="700" t="s">
        <v>152</v>
      </c>
      <c r="V8" s="65" t="s">
        <v>145</v>
      </c>
      <c r="W8" s="64" t="s">
        <v>145</v>
      </c>
      <c r="X8" s="766" t="s">
        <v>11</v>
      </c>
      <c r="Y8" s="766"/>
    </row>
    <row r="9" spans="1:25" ht="15.75" thickBot="1">
      <c r="A9" s="529" t="s">
        <v>213</v>
      </c>
      <c r="B9" s="533" t="s">
        <v>165</v>
      </c>
      <c r="C9" s="555">
        <v>2006</v>
      </c>
      <c r="D9" s="802" t="s">
        <v>188</v>
      </c>
      <c r="E9" s="1016">
        <v>4.87</v>
      </c>
      <c r="F9" s="347">
        <v>4.47</v>
      </c>
      <c r="G9" s="734">
        <f t="shared" ref="G9:G40" si="0">IF(MIN(E9:F9)&gt;10,0,(10.1-CEILING(MIN(E9:F9),0.1))*10)</f>
        <v>56</v>
      </c>
      <c r="H9" s="876"/>
      <c r="I9" s="231">
        <v>718</v>
      </c>
      <c r="J9" s="231">
        <v>727</v>
      </c>
      <c r="K9" s="244">
        <v>725</v>
      </c>
      <c r="L9" s="296">
        <v>59</v>
      </c>
      <c r="M9" s="1019"/>
      <c r="N9" s="231">
        <v>1148</v>
      </c>
      <c r="O9" s="224">
        <v>893</v>
      </c>
      <c r="P9" s="253">
        <v>1144</v>
      </c>
      <c r="Q9" s="295">
        <v>64</v>
      </c>
      <c r="R9" s="1041">
        <v>3</v>
      </c>
      <c r="S9" s="258">
        <v>69</v>
      </c>
      <c r="T9" s="753">
        <f t="shared" ref="T9:T40" si="1">S9</f>
        <v>69</v>
      </c>
      <c r="U9" s="1044">
        <v>1</v>
      </c>
      <c r="V9" s="1030">
        <f t="shared" ref="V9:V40" si="2">(G9+L9+Q9+T9)</f>
        <v>248</v>
      </c>
      <c r="W9" s="585">
        <f t="shared" ref="W9:W40" si="3">RANK(V9,$V$9:$V$72)</f>
        <v>1</v>
      </c>
      <c r="X9" s="593">
        <v>1</v>
      </c>
      <c r="Y9" s="593"/>
    </row>
    <row r="10" spans="1:25" ht="15.75" thickBot="1">
      <c r="A10" s="529" t="s">
        <v>197</v>
      </c>
      <c r="B10" s="474" t="s">
        <v>178</v>
      </c>
      <c r="C10" s="469">
        <v>2005</v>
      </c>
      <c r="D10" s="598" t="s">
        <v>50</v>
      </c>
      <c r="E10" s="340">
        <v>4.16</v>
      </c>
      <c r="F10" s="560">
        <v>4.22</v>
      </c>
      <c r="G10" s="735">
        <f t="shared" si="0"/>
        <v>58.999999999999993</v>
      </c>
      <c r="H10" s="702"/>
      <c r="I10" s="232">
        <v>667</v>
      </c>
      <c r="J10" s="232">
        <v>673</v>
      </c>
      <c r="K10" s="188">
        <v>668</v>
      </c>
      <c r="L10" s="296">
        <v>49</v>
      </c>
      <c r="M10" s="727"/>
      <c r="N10" s="232">
        <v>1138</v>
      </c>
      <c r="O10" s="225">
        <v>1145</v>
      </c>
      <c r="P10" s="167">
        <v>1200</v>
      </c>
      <c r="Q10" s="294">
        <v>70</v>
      </c>
      <c r="R10" s="1042">
        <v>1</v>
      </c>
      <c r="S10" s="259">
        <v>60</v>
      </c>
      <c r="T10" s="754">
        <f t="shared" si="1"/>
        <v>60</v>
      </c>
      <c r="U10" s="757"/>
      <c r="V10" s="636">
        <f t="shared" si="2"/>
        <v>238</v>
      </c>
      <c r="W10" s="694">
        <f t="shared" si="3"/>
        <v>2</v>
      </c>
      <c r="X10" s="593">
        <v>2</v>
      </c>
      <c r="Y10" s="593"/>
    </row>
    <row r="11" spans="1:25" ht="15.75" thickBot="1">
      <c r="A11" s="916" t="s">
        <v>164</v>
      </c>
      <c r="B11" s="1015" t="s">
        <v>165</v>
      </c>
      <c r="C11" s="21">
        <v>2006</v>
      </c>
      <c r="D11" s="595" t="s">
        <v>166</v>
      </c>
      <c r="E11" s="618">
        <v>3.91</v>
      </c>
      <c r="F11" s="560">
        <v>3.4</v>
      </c>
      <c r="G11" s="735">
        <f t="shared" si="0"/>
        <v>67</v>
      </c>
      <c r="H11" s="1037">
        <v>3</v>
      </c>
      <c r="I11" s="232">
        <v>765</v>
      </c>
      <c r="J11" s="232">
        <v>803</v>
      </c>
      <c r="K11" s="1018">
        <v>784</v>
      </c>
      <c r="L11" s="296">
        <v>75</v>
      </c>
      <c r="M11" s="1039">
        <v>1</v>
      </c>
      <c r="N11" s="232">
        <v>848</v>
      </c>
      <c r="O11" s="225"/>
      <c r="P11" s="248"/>
      <c r="Q11" s="291">
        <v>34</v>
      </c>
      <c r="R11" s="704"/>
      <c r="S11" s="262">
        <v>58</v>
      </c>
      <c r="T11" s="755">
        <f t="shared" si="1"/>
        <v>58</v>
      </c>
      <c r="U11" s="758"/>
      <c r="V11" s="697">
        <f t="shared" si="2"/>
        <v>234</v>
      </c>
      <c r="W11" s="694">
        <f t="shared" si="3"/>
        <v>3</v>
      </c>
      <c r="X11" s="593">
        <v>3</v>
      </c>
      <c r="Y11" s="593"/>
    </row>
    <row r="12" spans="1:25" ht="15.75" thickBot="1">
      <c r="A12" s="529" t="s">
        <v>236</v>
      </c>
      <c r="B12" s="474" t="s">
        <v>237</v>
      </c>
      <c r="C12" s="469">
        <v>2006</v>
      </c>
      <c r="D12" s="830" t="s">
        <v>50</v>
      </c>
      <c r="E12" s="340">
        <v>5.48</v>
      </c>
      <c r="F12" s="560">
        <v>5.23</v>
      </c>
      <c r="G12" s="736">
        <f t="shared" si="0"/>
        <v>47.999999999999986</v>
      </c>
      <c r="H12" s="742"/>
      <c r="I12" s="269">
        <v>766</v>
      </c>
      <c r="J12" s="954">
        <v>748</v>
      </c>
      <c r="K12" s="1012">
        <v>751</v>
      </c>
      <c r="L12" s="296">
        <v>67</v>
      </c>
      <c r="M12" s="1040">
        <v>3</v>
      </c>
      <c r="N12" s="269">
        <v>1178</v>
      </c>
      <c r="O12" s="236">
        <v>1198</v>
      </c>
      <c r="P12" s="256">
        <v>1153</v>
      </c>
      <c r="Q12" s="294">
        <v>69</v>
      </c>
      <c r="R12" s="1043">
        <v>2</v>
      </c>
      <c r="S12" s="259">
        <v>50</v>
      </c>
      <c r="T12" s="754">
        <f t="shared" si="1"/>
        <v>50</v>
      </c>
      <c r="U12" s="759"/>
      <c r="V12" s="698">
        <f t="shared" si="2"/>
        <v>234</v>
      </c>
      <c r="W12" s="694">
        <f t="shared" si="3"/>
        <v>3</v>
      </c>
      <c r="X12" s="593">
        <v>4</v>
      </c>
      <c r="Y12" s="593"/>
    </row>
    <row r="13" spans="1:25" ht="15.75" thickBot="1">
      <c r="A13" s="918" t="s">
        <v>158</v>
      </c>
      <c r="B13" s="492" t="s">
        <v>159</v>
      </c>
      <c r="C13" s="539">
        <v>2008</v>
      </c>
      <c r="D13" s="505" t="s">
        <v>160</v>
      </c>
      <c r="E13" s="331">
        <v>3.39</v>
      </c>
      <c r="F13" s="242">
        <v>3.02</v>
      </c>
      <c r="G13" s="735">
        <f t="shared" si="0"/>
        <v>70</v>
      </c>
      <c r="H13" s="730">
        <v>1</v>
      </c>
      <c r="I13" s="232">
        <v>760</v>
      </c>
      <c r="J13" s="232">
        <v>767</v>
      </c>
      <c r="K13" s="1013"/>
      <c r="L13" s="648">
        <v>67</v>
      </c>
      <c r="M13" s="1040">
        <v>2</v>
      </c>
      <c r="N13" s="232">
        <v>870</v>
      </c>
      <c r="O13" s="232">
        <v>798</v>
      </c>
      <c r="P13" s="1012">
        <v>800</v>
      </c>
      <c r="Q13" s="650">
        <v>37</v>
      </c>
      <c r="R13" s="704"/>
      <c r="S13" s="385">
        <v>58</v>
      </c>
      <c r="T13" s="755">
        <f t="shared" si="1"/>
        <v>58</v>
      </c>
      <c r="U13" s="758"/>
      <c r="V13" s="885">
        <f t="shared" si="2"/>
        <v>232</v>
      </c>
      <c r="W13" s="694">
        <f t="shared" si="3"/>
        <v>5</v>
      </c>
      <c r="X13" s="593">
        <v>5</v>
      </c>
      <c r="Y13" s="593"/>
    </row>
    <row r="14" spans="1:25" ht="15.75" thickBot="1">
      <c r="A14" s="588" t="s">
        <v>167</v>
      </c>
      <c r="B14" s="474" t="s">
        <v>168</v>
      </c>
      <c r="C14" s="469">
        <v>2009</v>
      </c>
      <c r="D14" s="604" t="s">
        <v>169</v>
      </c>
      <c r="E14" s="618">
        <v>3.87</v>
      </c>
      <c r="F14" s="565">
        <v>3.51</v>
      </c>
      <c r="G14" s="736">
        <f t="shared" si="0"/>
        <v>65</v>
      </c>
      <c r="H14" s="741"/>
      <c r="I14" s="232">
        <v>691</v>
      </c>
      <c r="J14" s="232">
        <v>714</v>
      </c>
      <c r="K14" s="188">
        <v>734</v>
      </c>
      <c r="L14" s="297">
        <v>61</v>
      </c>
      <c r="M14" s="743"/>
      <c r="N14" s="232"/>
      <c r="O14" s="232"/>
      <c r="P14" s="188">
        <v>1015</v>
      </c>
      <c r="Q14" s="291">
        <v>51</v>
      </c>
      <c r="R14" s="702"/>
      <c r="S14" s="259">
        <v>54</v>
      </c>
      <c r="T14" s="754">
        <f t="shared" si="1"/>
        <v>54</v>
      </c>
      <c r="U14" s="757"/>
      <c r="V14" s="699">
        <f t="shared" si="2"/>
        <v>231</v>
      </c>
      <c r="W14" s="694">
        <f t="shared" si="3"/>
        <v>6</v>
      </c>
      <c r="X14" s="593">
        <v>6</v>
      </c>
      <c r="Y14" s="593"/>
    </row>
    <row r="15" spans="1:25" ht="15.75" thickBot="1">
      <c r="A15" s="529" t="s">
        <v>186</v>
      </c>
      <c r="B15" s="510" t="s">
        <v>187</v>
      </c>
      <c r="C15" s="517">
        <v>2006</v>
      </c>
      <c r="D15" s="592" t="s">
        <v>188</v>
      </c>
      <c r="E15" s="333">
        <v>4.04</v>
      </c>
      <c r="F15" s="242">
        <v>3.72</v>
      </c>
      <c r="G15" s="737">
        <f t="shared" si="0"/>
        <v>62.999999999999986</v>
      </c>
      <c r="H15" s="739"/>
      <c r="I15" s="232">
        <v>736</v>
      </c>
      <c r="J15" s="232">
        <v>730</v>
      </c>
      <c r="K15" s="188">
        <v>722</v>
      </c>
      <c r="L15" s="298">
        <v>61</v>
      </c>
      <c r="M15" s="727"/>
      <c r="N15" s="232">
        <v>925</v>
      </c>
      <c r="O15" s="232">
        <v>900</v>
      </c>
      <c r="P15" s="188">
        <v>834</v>
      </c>
      <c r="Q15" s="298">
        <v>42</v>
      </c>
      <c r="R15" s="705"/>
      <c r="S15" s="259">
        <v>63</v>
      </c>
      <c r="T15" s="754">
        <f t="shared" si="1"/>
        <v>63</v>
      </c>
      <c r="U15" s="1045">
        <v>3</v>
      </c>
      <c r="V15" s="697">
        <f t="shared" si="2"/>
        <v>229</v>
      </c>
      <c r="W15" s="694">
        <f t="shared" si="3"/>
        <v>7</v>
      </c>
      <c r="X15" s="593">
        <v>7</v>
      </c>
      <c r="Y15" s="593"/>
    </row>
    <row r="16" spans="1:25" ht="15.75" thickBot="1">
      <c r="A16" s="916" t="s">
        <v>217</v>
      </c>
      <c r="B16" s="24" t="s">
        <v>185</v>
      </c>
      <c r="C16" s="678">
        <v>2006</v>
      </c>
      <c r="D16" s="674" t="s">
        <v>56</v>
      </c>
      <c r="E16" s="340">
        <v>4.63</v>
      </c>
      <c r="F16" s="242">
        <v>11</v>
      </c>
      <c r="G16" s="735">
        <f t="shared" si="0"/>
        <v>53.999999999999993</v>
      </c>
      <c r="H16" s="704"/>
      <c r="I16" s="269">
        <v>654</v>
      </c>
      <c r="J16" s="954">
        <v>700</v>
      </c>
      <c r="K16" s="188">
        <v>682</v>
      </c>
      <c r="L16" s="296">
        <v>55</v>
      </c>
      <c r="M16" s="1021"/>
      <c r="N16" s="233">
        <v>1068</v>
      </c>
      <c r="O16" s="954">
        <v>1040</v>
      </c>
      <c r="P16" s="1011">
        <v>1011</v>
      </c>
      <c r="Q16" s="289">
        <v>56</v>
      </c>
      <c r="R16" s="706"/>
      <c r="S16" s="259">
        <v>63</v>
      </c>
      <c r="T16" s="756">
        <f t="shared" si="1"/>
        <v>63</v>
      </c>
      <c r="U16" s="758"/>
      <c r="V16" s="697">
        <f t="shared" si="2"/>
        <v>228</v>
      </c>
      <c r="W16" s="694">
        <f t="shared" si="3"/>
        <v>8</v>
      </c>
      <c r="X16" s="593">
        <v>8</v>
      </c>
      <c r="Y16" s="593"/>
    </row>
    <row r="17" spans="1:25" ht="15.75" thickBot="1">
      <c r="A17" s="588" t="s">
        <v>184</v>
      </c>
      <c r="B17" s="533" t="s">
        <v>185</v>
      </c>
      <c r="C17" s="469">
        <v>2006</v>
      </c>
      <c r="D17" s="599" t="s">
        <v>50</v>
      </c>
      <c r="E17" s="346">
        <v>3.7</v>
      </c>
      <c r="F17" s="561">
        <v>4.5199999999999996</v>
      </c>
      <c r="G17" s="737">
        <f t="shared" si="0"/>
        <v>63.999999999999993</v>
      </c>
      <c r="H17" s="704"/>
      <c r="I17" s="232">
        <v>720</v>
      </c>
      <c r="J17" s="232">
        <v>741</v>
      </c>
      <c r="K17" s="1013">
        <v>732</v>
      </c>
      <c r="L17" s="648">
        <v>63</v>
      </c>
      <c r="M17" s="744"/>
      <c r="N17" s="269">
        <v>955</v>
      </c>
      <c r="O17" s="225">
        <v>972</v>
      </c>
      <c r="P17" s="167"/>
      <c r="Q17" s="294">
        <v>47</v>
      </c>
      <c r="R17" s="704"/>
      <c r="S17" s="385">
        <v>50</v>
      </c>
      <c r="T17" s="756">
        <f t="shared" si="1"/>
        <v>50</v>
      </c>
      <c r="U17" s="758"/>
      <c r="V17" s="885">
        <f t="shared" si="2"/>
        <v>224</v>
      </c>
      <c r="W17" s="694">
        <f t="shared" si="3"/>
        <v>9</v>
      </c>
      <c r="X17" s="593">
        <v>9</v>
      </c>
      <c r="Y17" s="593"/>
    </row>
    <row r="18" spans="1:25" ht="15.75" thickBot="1">
      <c r="A18" s="839" t="s">
        <v>208</v>
      </c>
      <c r="B18" s="495" t="s">
        <v>209</v>
      </c>
      <c r="C18" s="508">
        <v>2007</v>
      </c>
      <c r="D18" s="514" t="s">
        <v>61</v>
      </c>
      <c r="E18" s="340">
        <v>4.38</v>
      </c>
      <c r="F18" s="242">
        <v>4.51</v>
      </c>
      <c r="G18" s="735">
        <f t="shared" si="0"/>
        <v>56.999999999999993</v>
      </c>
      <c r="H18" s="702"/>
      <c r="I18" s="232">
        <v>730</v>
      </c>
      <c r="J18" s="232">
        <v>727</v>
      </c>
      <c r="K18" s="188">
        <v>744</v>
      </c>
      <c r="L18" s="297">
        <v>63</v>
      </c>
      <c r="M18" s="727"/>
      <c r="N18" s="232">
        <v>936</v>
      </c>
      <c r="O18" s="225">
        <v>950</v>
      </c>
      <c r="P18" s="167">
        <v>974</v>
      </c>
      <c r="Q18" s="294">
        <v>47</v>
      </c>
      <c r="R18" s="704"/>
      <c r="S18" s="259">
        <v>56</v>
      </c>
      <c r="T18" s="755">
        <f t="shared" si="1"/>
        <v>56</v>
      </c>
      <c r="U18" s="760"/>
      <c r="V18" s="636">
        <f t="shared" si="2"/>
        <v>223</v>
      </c>
      <c r="W18" s="694">
        <f t="shared" si="3"/>
        <v>10</v>
      </c>
      <c r="X18" s="593">
        <v>10</v>
      </c>
      <c r="Y18" s="593"/>
    </row>
    <row r="19" spans="1:25" ht="15.75" thickBot="1">
      <c r="A19" s="916" t="s">
        <v>179</v>
      </c>
      <c r="B19" s="24" t="s">
        <v>180</v>
      </c>
      <c r="C19" s="680">
        <v>2006</v>
      </c>
      <c r="D19" s="674" t="s">
        <v>56</v>
      </c>
      <c r="E19" s="340">
        <v>3.67</v>
      </c>
      <c r="F19" s="242">
        <v>11</v>
      </c>
      <c r="G19" s="737">
        <f t="shared" si="0"/>
        <v>63.999999999999993</v>
      </c>
      <c r="H19" s="738"/>
      <c r="I19" s="232">
        <v>669</v>
      </c>
      <c r="J19" s="232"/>
      <c r="K19" s="188">
        <v>726</v>
      </c>
      <c r="L19" s="296">
        <v>59</v>
      </c>
      <c r="M19" s="744"/>
      <c r="N19" s="232"/>
      <c r="O19" s="225">
        <v>1003</v>
      </c>
      <c r="P19" s="167">
        <v>1024</v>
      </c>
      <c r="Q19" s="291">
        <v>52</v>
      </c>
      <c r="R19" s="691"/>
      <c r="S19" s="259">
        <v>45</v>
      </c>
      <c r="T19" s="754">
        <f t="shared" si="1"/>
        <v>45</v>
      </c>
      <c r="U19" s="758"/>
      <c r="V19" s="636">
        <f t="shared" si="2"/>
        <v>220</v>
      </c>
      <c r="W19" s="694">
        <f t="shared" si="3"/>
        <v>11</v>
      </c>
      <c r="X19" s="593">
        <v>11</v>
      </c>
      <c r="Y19" s="593"/>
    </row>
    <row r="20" spans="1:25" ht="15.75" thickBot="1">
      <c r="A20" s="476" t="s">
        <v>189</v>
      </c>
      <c r="B20" s="464" t="s">
        <v>180</v>
      </c>
      <c r="C20" s="508">
        <v>2005</v>
      </c>
      <c r="D20" s="505" t="s">
        <v>47</v>
      </c>
      <c r="E20" s="340">
        <v>3.77</v>
      </c>
      <c r="F20" s="242">
        <v>4.1100000000000003</v>
      </c>
      <c r="G20" s="735">
        <f t="shared" si="0"/>
        <v>62.999999999999986</v>
      </c>
      <c r="H20" s="702"/>
      <c r="I20" s="269">
        <v>670</v>
      </c>
      <c r="J20" s="954">
        <v>695</v>
      </c>
      <c r="K20" s="188">
        <v>681</v>
      </c>
      <c r="L20" s="649">
        <v>53</v>
      </c>
      <c r="M20" s="746"/>
      <c r="N20" s="269">
        <v>973</v>
      </c>
      <c r="O20" s="367">
        <v>1088</v>
      </c>
      <c r="P20" s="167">
        <v>1095</v>
      </c>
      <c r="Q20" s="294">
        <v>59</v>
      </c>
      <c r="R20" s="1024"/>
      <c r="S20" s="259">
        <v>45</v>
      </c>
      <c r="T20" s="754">
        <f t="shared" si="1"/>
        <v>45</v>
      </c>
      <c r="U20" s="757"/>
      <c r="V20" s="636">
        <f t="shared" si="2"/>
        <v>220</v>
      </c>
      <c r="W20" s="694">
        <f t="shared" si="3"/>
        <v>11</v>
      </c>
      <c r="X20" s="593">
        <v>12</v>
      </c>
      <c r="Y20" s="593"/>
    </row>
    <row r="21" spans="1:25" ht="15.75" thickBot="1">
      <c r="A21" s="588" t="s">
        <v>202</v>
      </c>
      <c r="B21" s="533" t="s">
        <v>192</v>
      </c>
      <c r="C21" s="503">
        <v>2007</v>
      </c>
      <c r="D21" s="479" t="s">
        <v>203</v>
      </c>
      <c r="E21" s="346">
        <v>4.62</v>
      </c>
      <c r="F21" s="562">
        <v>4.28</v>
      </c>
      <c r="G21" s="735">
        <f t="shared" si="0"/>
        <v>58</v>
      </c>
      <c r="H21" s="763"/>
      <c r="I21" s="232">
        <v>711</v>
      </c>
      <c r="J21" s="225">
        <v>737</v>
      </c>
      <c r="K21" s="1031">
        <v>714</v>
      </c>
      <c r="L21" s="297">
        <v>61</v>
      </c>
      <c r="M21" s="744"/>
      <c r="N21" s="232">
        <v>922</v>
      </c>
      <c r="O21" s="225">
        <v>933</v>
      </c>
      <c r="P21" s="271">
        <v>964</v>
      </c>
      <c r="Q21" s="291">
        <v>46</v>
      </c>
      <c r="R21" s="702"/>
      <c r="S21" s="633">
        <v>54</v>
      </c>
      <c r="T21" s="755">
        <f t="shared" si="1"/>
        <v>54</v>
      </c>
      <c r="U21" s="760"/>
      <c r="V21" s="636">
        <f t="shared" si="2"/>
        <v>219</v>
      </c>
      <c r="W21" s="694">
        <f t="shared" si="3"/>
        <v>13</v>
      </c>
      <c r="X21" s="593">
        <v>13</v>
      </c>
      <c r="Y21" s="593"/>
    </row>
    <row r="22" spans="1:25" ht="15.75" thickBot="1">
      <c r="A22" s="588" t="s">
        <v>204</v>
      </c>
      <c r="B22" s="533" t="s">
        <v>205</v>
      </c>
      <c r="C22" s="469">
        <v>2009</v>
      </c>
      <c r="D22" s="598" t="s">
        <v>50</v>
      </c>
      <c r="E22" s="340">
        <v>5.89</v>
      </c>
      <c r="F22" s="560">
        <v>4.3099999999999996</v>
      </c>
      <c r="G22" s="737">
        <f t="shared" si="0"/>
        <v>56.999999999999993</v>
      </c>
      <c r="H22" s="739"/>
      <c r="I22" s="232">
        <v>735</v>
      </c>
      <c r="J22" s="225">
        <v>751</v>
      </c>
      <c r="K22" s="167"/>
      <c r="L22" s="296">
        <v>65</v>
      </c>
      <c r="M22" s="747"/>
      <c r="N22" s="232"/>
      <c r="O22" s="225">
        <v>1002</v>
      </c>
      <c r="P22" s="167">
        <v>1058</v>
      </c>
      <c r="Q22" s="294">
        <v>55</v>
      </c>
      <c r="R22" s="691"/>
      <c r="S22" s="259">
        <v>40</v>
      </c>
      <c r="T22" s="753">
        <f t="shared" si="1"/>
        <v>40</v>
      </c>
      <c r="U22" s="1028"/>
      <c r="V22" s="696">
        <f t="shared" si="2"/>
        <v>217</v>
      </c>
      <c r="W22" s="694">
        <f t="shared" si="3"/>
        <v>14</v>
      </c>
      <c r="X22" s="593">
        <v>14</v>
      </c>
      <c r="Y22" s="593"/>
    </row>
    <row r="23" spans="1:25" ht="15.75" thickBot="1">
      <c r="A23" s="529" t="s">
        <v>161</v>
      </c>
      <c r="B23" s="474" t="s">
        <v>162</v>
      </c>
      <c r="C23" s="469">
        <v>2006</v>
      </c>
      <c r="D23" s="595" t="s">
        <v>163</v>
      </c>
      <c r="E23" s="330">
        <v>3.26</v>
      </c>
      <c r="F23" s="242">
        <v>3.32</v>
      </c>
      <c r="G23" s="735">
        <f t="shared" si="0"/>
        <v>67.999999999999986</v>
      </c>
      <c r="H23" s="1038">
        <v>2</v>
      </c>
      <c r="I23" s="232">
        <v>678</v>
      </c>
      <c r="J23" s="225">
        <v>694</v>
      </c>
      <c r="K23" s="167"/>
      <c r="L23" s="296">
        <v>53</v>
      </c>
      <c r="M23" s="727"/>
      <c r="N23" s="232">
        <v>760</v>
      </c>
      <c r="O23" s="225">
        <v>795</v>
      </c>
      <c r="P23" s="167">
        <v>876</v>
      </c>
      <c r="Q23" s="294">
        <v>37</v>
      </c>
      <c r="R23" s="705"/>
      <c r="S23" s="259">
        <v>58</v>
      </c>
      <c r="T23" s="753">
        <f t="shared" si="1"/>
        <v>58</v>
      </c>
      <c r="U23" s="758"/>
      <c r="V23" s="636">
        <f t="shared" si="2"/>
        <v>216</v>
      </c>
      <c r="W23" s="694">
        <f t="shared" si="3"/>
        <v>15</v>
      </c>
      <c r="X23" s="593">
        <v>15</v>
      </c>
      <c r="Y23" s="593"/>
    </row>
    <row r="24" spans="1:25" ht="15.75" thickBot="1">
      <c r="A24" s="529" t="s">
        <v>167</v>
      </c>
      <c r="B24" s="474" t="s">
        <v>192</v>
      </c>
      <c r="C24" s="469">
        <v>2005</v>
      </c>
      <c r="D24" s="595" t="s">
        <v>169</v>
      </c>
      <c r="E24" s="338">
        <v>3.97</v>
      </c>
      <c r="F24" s="565">
        <v>3.83</v>
      </c>
      <c r="G24" s="736">
        <f t="shared" si="0"/>
        <v>61.999999999999993</v>
      </c>
      <c r="H24" s="704"/>
      <c r="I24" s="269">
        <v>713</v>
      </c>
      <c r="J24" s="226"/>
      <c r="K24" s="256">
        <v>719</v>
      </c>
      <c r="L24" s="296">
        <v>57</v>
      </c>
      <c r="M24" s="745"/>
      <c r="N24" s="269">
        <v>863</v>
      </c>
      <c r="O24" s="236">
        <v>916</v>
      </c>
      <c r="P24" s="256">
        <v>928</v>
      </c>
      <c r="Q24" s="294">
        <v>42</v>
      </c>
      <c r="R24" s="704"/>
      <c r="S24" s="268">
        <v>55</v>
      </c>
      <c r="T24" s="754">
        <f t="shared" si="1"/>
        <v>55</v>
      </c>
      <c r="U24" s="759"/>
      <c r="V24" s="697">
        <f t="shared" si="2"/>
        <v>216</v>
      </c>
      <c r="W24" s="694">
        <f t="shared" si="3"/>
        <v>15</v>
      </c>
      <c r="X24" s="593">
        <v>16</v>
      </c>
      <c r="Y24" s="593"/>
    </row>
    <row r="25" spans="1:25" ht="15.75" thickBot="1">
      <c r="A25" s="915" t="s">
        <v>193</v>
      </c>
      <c r="B25" s="681" t="s">
        <v>194</v>
      </c>
      <c r="C25" s="22">
        <v>2006</v>
      </c>
      <c r="D25" s="596" t="s">
        <v>166</v>
      </c>
      <c r="E25" s="336">
        <v>3.87</v>
      </c>
      <c r="F25" s="242">
        <v>3.9</v>
      </c>
      <c r="G25" s="737">
        <f t="shared" si="0"/>
        <v>61.999999999999993</v>
      </c>
      <c r="H25" s="702"/>
      <c r="I25" s="232">
        <v>690</v>
      </c>
      <c r="J25" s="236"/>
      <c r="K25" s="248">
        <v>648</v>
      </c>
      <c r="L25" s="648">
        <v>53</v>
      </c>
      <c r="M25" s="727"/>
      <c r="N25" s="232">
        <v>957</v>
      </c>
      <c r="O25" s="652">
        <v>934</v>
      </c>
      <c r="P25" s="248">
        <v>865</v>
      </c>
      <c r="Q25" s="291">
        <v>45</v>
      </c>
      <c r="R25" s="691"/>
      <c r="S25" s="262">
        <v>55</v>
      </c>
      <c r="T25" s="755">
        <f t="shared" si="1"/>
        <v>55</v>
      </c>
      <c r="U25" s="760"/>
      <c r="V25" s="636">
        <f t="shared" si="2"/>
        <v>215</v>
      </c>
      <c r="W25" s="694">
        <f t="shared" si="3"/>
        <v>17</v>
      </c>
      <c r="X25" s="593">
        <v>17</v>
      </c>
      <c r="Y25" s="593"/>
    </row>
    <row r="26" spans="1:25" ht="15.75" thickBot="1">
      <c r="A26" s="476" t="s">
        <v>215</v>
      </c>
      <c r="B26" s="464" t="s">
        <v>216</v>
      </c>
      <c r="C26" s="508">
        <v>2006</v>
      </c>
      <c r="D26" s="592" t="s">
        <v>61</v>
      </c>
      <c r="E26" s="340">
        <v>4.55</v>
      </c>
      <c r="F26" s="242">
        <v>7.31</v>
      </c>
      <c r="G26" s="735">
        <f t="shared" si="0"/>
        <v>54.999999999999993</v>
      </c>
      <c r="H26" s="702"/>
      <c r="I26" s="232">
        <v>738</v>
      </c>
      <c r="J26" s="225">
        <v>750</v>
      </c>
      <c r="K26" s="167">
        <v>724</v>
      </c>
      <c r="L26" s="297">
        <v>65</v>
      </c>
      <c r="M26" s="727"/>
      <c r="N26" s="269">
        <v>920</v>
      </c>
      <c r="O26" s="225">
        <v>987</v>
      </c>
      <c r="P26" s="167">
        <v>1035</v>
      </c>
      <c r="Q26" s="294">
        <v>53</v>
      </c>
      <c r="R26" s="702"/>
      <c r="S26" s="259">
        <v>41</v>
      </c>
      <c r="T26" s="753">
        <f t="shared" si="1"/>
        <v>41</v>
      </c>
      <c r="U26" s="764"/>
      <c r="V26" s="698">
        <f t="shared" si="2"/>
        <v>214</v>
      </c>
      <c r="W26" s="694">
        <f t="shared" si="3"/>
        <v>18</v>
      </c>
      <c r="X26" s="593">
        <v>18</v>
      </c>
      <c r="Y26" s="593"/>
    </row>
    <row r="27" spans="1:25" ht="15.75" thickBot="1">
      <c r="A27" s="529" t="s">
        <v>233</v>
      </c>
      <c r="B27" s="468" t="s">
        <v>182</v>
      </c>
      <c r="C27" s="469">
        <v>2007</v>
      </c>
      <c r="D27" s="514" t="s">
        <v>61</v>
      </c>
      <c r="E27" s="340">
        <v>5.69</v>
      </c>
      <c r="F27" s="562">
        <v>5.18</v>
      </c>
      <c r="G27" s="735">
        <f t="shared" si="0"/>
        <v>48.999999999999993</v>
      </c>
      <c r="H27" s="741"/>
      <c r="I27" s="232">
        <v>703</v>
      </c>
      <c r="J27" s="225">
        <v>700</v>
      </c>
      <c r="K27" s="167">
        <v>705</v>
      </c>
      <c r="L27" s="298">
        <v>55</v>
      </c>
      <c r="M27" s="743"/>
      <c r="N27" s="232">
        <v>840</v>
      </c>
      <c r="O27" s="225">
        <v>1018</v>
      </c>
      <c r="P27" s="167">
        <v>1030</v>
      </c>
      <c r="Q27" s="294">
        <v>53</v>
      </c>
      <c r="R27" s="702"/>
      <c r="S27" s="259">
        <v>57</v>
      </c>
      <c r="T27" s="753">
        <f t="shared" si="1"/>
        <v>57</v>
      </c>
      <c r="U27" s="758"/>
      <c r="V27" s="733">
        <f t="shared" si="2"/>
        <v>214</v>
      </c>
      <c r="W27" s="585">
        <f t="shared" si="3"/>
        <v>18</v>
      </c>
      <c r="X27" s="593">
        <v>19</v>
      </c>
      <c r="Y27" s="593"/>
    </row>
    <row r="28" spans="1:25" ht="15.75" thickBot="1">
      <c r="A28" s="529" t="s">
        <v>181</v>
      </c>
      <c r="B28" s="474" t="s">
        <v>182</v>
      </c>
      <c r="C28" s="469">
        <v>2008</v>
      </c>
      <c r="D28" s="595" t="s">
        <v>183</v>
      </c>
      <c r="E28" s="336">
        <v>3.68</v>
      </c>
      <c r="F28" s="242">
        <v>3.74</v>
      </c>
      <c r="G28" s="735">
        <f t="shared" si="0"/>
        <v>63.999999999999993</v>
      </c>
      <c r="H28" s="702"/>
      <c r="I28" s="269">
        <v>708</v>
      </c>
      <c r="J28" s="367">
        <v>703</v>
      </c>
      <c r="K28" s="167">
        <v>714</v>
      </c>
      <c r="L28" s="296">
        <v>57</v>
      </c>
      <c r="M28" s="727"/>
      <c r="N28" s="269">
        <v>857</v>
      </c>
      <c r="O28" s="236">
        <v>740</v>
      </c>
      <c r="P28" s="167">
        <v>908</v>
      </c>
      <c r="Q28" s="651">
        <v>40</v>
      </c>
      <c r="R28" s="701"/>
      <c r="S28" s="268">
        <v>51</v>
      </c>
      <c r="T28" s="754">
        <f t="shared" si="1"/>
        <v>51</v>
      </c>
      <c r="U28" s="762"/>
      <c r="V28" s="732">
        <f t="shared" si="2"/>
        <v>212</v>
      </c>
      <c r="W28" s="585">
        <f t="shared" si="3"/>
        <v>20</v>
      </c>
      <c r="X28" s="593">
        <v>20</v>
      </c>
      <c r="Y28" s="593"/>
    </row>
    <row r="29" spans="1:25" ht="15.75" thickBot="1">
      <c r="A29" s="918" t="s">
        <v>177</v>
      </c>
      <c r="B29" s="489" t="s">
        <v>178</v>
      </c>
      <c r="C29" s="478">
        <v>2007</v>
      </c>
      <c r="D29" s="523" t="s">
        <v>160</v>
      </c>
      <c r="E29" s="331">
        <v>3.83</v>
      </c>
      <c r="F29" s="561">
        <v>3.67</v>
      </c>
      <c r="G29" s="735">
        <f t="shared" si="0"/>
        <v>63.999999999999993</v>
      </c>
      <c r="H29" s="728"/>
      <c r="I29" s="232">
        <v>656</v>
      </c>
      <c r="J29" s="270">
        <v>661</v>
      </c>
      <c r="K29" s="271">
        <v>680</v>
      </c>
      <c r="L29" s="648">
        <v>51</v>
      </c>
      <c r="M29" s="1020"/>
      <c r="N29" s="232">
        <v>870</v>
      </c>
      <c r="O29" s="225">
        <v>919</v>
      </c>
      <c r="P29" s="271">
        <v>802</v>
      </c>
      <c r="Q29" s="291">
        <v>41</v>
      </c>
      <c r="R29" s="1023"/>
      <c r="S29" s="259">
        <v>52</v>
      </c>
      <c r="T29" s="755">
        <f t="shared" si="1"/>
        <v>52</v>
      </c>
      <c r="U29" s="761"/>
      <c r="V29" s="731">
        <f t="shared" si="2"/>
        <v>208</v>
      </c>
      <c r="W29" s="585">
        <f t="shared" si="3"/>
        <v>21</v>
      </c>
      <c r="X29" s="593">
        <v>21</v>
      </c>
      <c r="Y29" s="593"/>
    </row>
    <row r="30" spans="1:25" ht="15.75" thickBot="1">
      <c r="A30" s="476" t="s">
        <v>175</v>
      </c>
      <c r="B30" s="464" t="s">
        <v>176</v>
      </c>
      <c r="C30" s="539">
        <v>2007</v>
      </c>
      <c r="D30" s="505" t="s">
        <v>160</v>
      </c>
      <c r="E30" s="330">
        <v>3.89</v>
      </c>
      <c r="F30" s="562">
        <v>3.61</v>
      </c>
      <c r="G30" s="736">
        <f t="shared" si="0"/>
        <v>63.999999999999993</v>
      </c>
      <c r="H30" s="704"/>
      <c r="I30" s="232">
        <v>693</v>
      </c>
      <c r="J30" s="225"/>
      <c r="K30" s="167"/>
      <c r="L30" s="297">
        <v>53</v>
      </c>
      <c r="M30" s="751"/>
      <c r="N30" s="232">
        <v>898</v>
      </c>
      <c r="O30" s="225">
        <v>833</v>
      </c>
      <c r="P30" s="167"/>
      <c r="Q30" s="294">
        <v>39</v>
      </c>
      <c r="R30" s="704"/>
      <c r="S30" s="259">
        <v>51</v>
      </c>
      <c r="T30" s="753">
        <f t="shared" si="1"/>
        <v>51</v>
      </c>
      <c r="U30" s="760"/>
      <c r="V30" s="886">
        <f t="shared" si="2"/>
        <v>207</v>
      </c>
      <c r="W30" s="585">
        <f t="shared" si="3"/>
        <v>22</v>
      </c>
      <c r="X30" s="593">
        <v>22</v>
      </c>
      <c r="Y30" s="593"/>
    </row>
    <row r="31" spans="1:25" ht="15.75" thickBot="1">
      <c r="A31" s="915" t="s">
        <v>227</v>
      </c>
      <c r="B31" s="681" t="s">
        <v>228</v>
      </c>
      <c r="C31" s="21">
        <v>2007</v>
      </c>
      <c r="D31" s="674" t="s">
        <v>56</v>
      </c>
      <c r="E31" s="340">
        <v>4.95</v>
      </c>
      <c r="F31" s="560">
        <v>5.07</v>
      </c>
      <c r="G31" s="737">
        <f t="shared" si="0"/>
        <v>51</v>
      </c>
      <c r="H31" s="741"/>
      <c r="I31" s="232">
        <v>621</v>
      </c>
      <c r="J31" s="225">
        <v>636</v>
      </c>
      <c r="K31" s="167">
        <v>643</v>
      </c>
      <c r="L31" s="296">
        <v>43</v>
      </c>
      <c r="M31" s="751"/>
      <c r="N31" s="232"/>
      <c r="O31" s="225">
        <v>1016</v>
      </c>
      <c r="P31" s="167">
        <v>1060</v>
      </c>
      <c r="Q31" s="291">
        <v>56</v>
      </c>
      <c r="R31" s="729"/>
      <c r="S31" s="259">
        <v>57</v>
      </c>
      <c r="T31" s="754">
        <f t="shared" si="1"/>
        <v>57</v>
      </c>
      <c r="U31" s="758"/>
      <c r="V31" s="699">
        <f t="shared" si="2"/>
        <v>207</v>
      </c>
      <c r="W31" s="694">
        <f t="shared" si="3"/>
        <v>22</v>
      </c>
      <c r="X31" s="593">
        <v>23</v>
      </c>
      <c r="Y31" s="593"/>
    </row>
    <row r="32" spans="1:25" ht="15.75" thickBot="1">
      <c r="A32" s="529" t="s">
        <v>173</v>
      </c>
      <c r="B32" s="474" t="s">
        <v>174</v>
      </c>
      <c r="C32" s="469">
        <v>2009</v>
      </c>
      <c r="D32" s="598" t="s">
        <v>18</v>
      </c>
      <c r="E32" s="348">
        <v>5.25</v>
      </c>
      <c r="F32" s="242">
        <v>3.59</v>
      </c>
      <c r="G32" s="735">
        <f t="shared" si="0"/>
        <v>65</v>
      </c>
      <c r="H32" s="704"/>
      <c r="I32" s="269">
        <v>725</v>
      </c>
      <c r="J32" s="367"/>
      <c r="K32" s="167">
        <v>709</v>
      </c>
      <c r="L32" s="649">
        <v>59</v>
      </c>
      <c r="M32" s="727"/>
      <c r="N32" s="269">
        <v>775</v>
      </c>
      <c r="O32" s="367"/>
      <c r="P32" s="167">
        <v>693</v>
      </c>
      <c r="Q32" s="294">
        <v>27</v>
      </c>
      <c r="R32" s="1027"/>
      <c r="S32" s="259">
        <v>55</v>
      </c>
      <c r="T32" s="756">
        <f t="shared" si="1"/>
        <v>55</v>
      </c>
      <c r="U32" s="762"/>
      <c r="V32" s="732">
        <f t="shared" si="2"/>
        <v>206</v>
      </c>
      <c r="W32" s="585">
        <f t="shared" si="3"/>
        <v>24</v>
      </c>
      <c r="X32" s="593">
        <v>24</v>
      </c>
      <c r="Y32" s="593"/>
    </row>
    <row r="33" spans="1:25" ht="15.75" thickBot="1">
      <c r="A33" s="588" t="s">
        <v>218</v>
      </c>
      <c r="B33" s="533" t="s">
        <v>219</v>
      </c>
      <c r="C33" s="504">
        <v>2008</v>
      </c>
      <c r="D33" s="479" t="s">
        <v>203</v>
      </c>
      <c r="E33" s="340">
        <v>4.82</v>
      </c>
      <c r="F33" s="561">
        <v>4.66</v>
      </c>
      <c r="G33" s="735">
        <f t="shared" si="0"/>
        <v>53.999999999999993</v>
      </c>
      <c r="H33" s="702"/>
      <c r="I33" s="232">
        <v>687</v>
      </c>
      <c r="J33" s="225">
        <v>680</v>
      </c>
      <c r="K33" s="1031">
        <v>695</v>
      </c>
      <c r="L33" s="648">
        <v>53</v>
      </c>
      <c r="M33" s="749"/>
      <c r="N33" s="232">
        <v>749</v>
      </c>
      <c r="O33" s="225">
        <v>744</v>
      </c>
      <c r="P33" s="271">
        <v>846</v>
      </c>
      <c r="Q33" s="291">
        <v>34</v>
      </c>
      <c r="R33" s="693"/>
      <c r="S33" s="633">
        <v>60</v>
      </c>
      <c r="T33" s="754">
        <f t="shared" si="1"/>
        <v>60</v>
      </c>
      <c r="U33" s="1029"/>
      <c r="V33" s="731">
        <f t="shared" si="2"/>
        <v>201</v>
      </c>
      <c r="W33" s="585">
        <f t="shared" si="3"/>
        <v>25</v>
      </c>
      <c r="X33" s="593">
        <v>25</v>
      </c>
      <c r="Y33" s="593"/>
    </row>
    <row r="34" spans="1:25" ht="15.75" thickBot="1">
      <c r="A34" s="916" t="s">
        <v>222</v>
      </c>
      <c r="B34" s="24" t="s">
        <v>182</v>
      </c>
      <c r="C34" s="21">
        <v>2006</v>
      </c>
      <c r="D34" s="595" t="s">
        <v>166</v>
      </c>
      <c r="E34" s="618">
        <v>4.76</v>
      </c>
      <c r="F34" s="562">
        <v>4.71</v>
      </c>
      <c r="G34" s="737">
        <f t="shared" si="0"/>
        <v>52.999999999999986</v>
      </c>
      <c r="H34" s="704"/>
      <c r="I34" s="232">
        <v>662</v>
      </c>
      <c r="J34" s="225">
        <v>698</v>
      </c>
      <c r="K34" s="248">
        <v>670</v>
      </c>
      <c r="L34" s="296">
        <v>53</v>
      </c>
      <c r="M34" s="743"/>
      <c r="N34" s="232">
        <v>898</v>
      </c>
      <c r="O34" s="225">
        <v>947</v>
      </c>
      <c r="P34" s="248">
        <v>870</v>
      </c>
      <c r="Q34" s="294">
        <v>44</v>
      </c>
      <c r="R34" s="704"/>
      <c r="S34" s="262">
        <v>50</v>
      </c>
      <c r="T34" s="754">
        <f t="shared" si="1"/>
        <v>50</v>
      </c>
      <c r="U34" s="757"/>
      <c r="V34" s="733">
        <f t="shared" si="2"/>
        <v>200</v>
      </c>
      <c r="W34" s="585">
        <f t="shared" si="3"/>
        <v>26</v>
      </c>
      <c r="X34" s="593">
        <v>26</v>
      </c>
      <c r="Y34" s="593"/>
    </row>
    <row r="35" spans="1:25" ht="15.75" thickBot="1">
      <c r="A35" s="529" t="s">
        <v>229</v>
      </c>
      <c r="B35" s="474" t="s">
        <v>230</v>
      </c>
      <c r="C35" s="469">
        <v>2006</v>
      </c>
      <c r="D35" s="514" t="s">
        <v>188</v>
      </c>
      <c r="E35" s="333">
        <v>5.23</v>
      </c>
      <c r="F35" s="560">
        <v>4.97</v>
      </c>
      <c r="G35" s="735">
        <f t="shared" si="0"/>
        <v>51</v>
      </c>
      <c r="H35" s="741"/>
      <c r="I35" s="232">
        <v>680</v>
      </c>
      <c r="J35" s="225">
        <v>688</v>
      </c>
      <c r="K35" s="167">
        <v>700</v>
      </c>
      <c r="L35" s="297">
        <v>55</v>
      </c>
      <c r="M35" s="727"/>
      <c r="N35" s="232"/>
      <c r="O35" s="225">
        <v>938</v>
      </c>
      <c r="P35" s="167">
        <v>885</v>
      </c>
      <c r="Q35" s="297">
        <v>43</v>
      </c>
      <c r="R35" s="693"/>
      <c r="S35" s="259">
        <v>51</v>
      </c>
      <c r="T35" s="755">
        <f t="shared" si="1"/>
        <v>51</v>
      </c>
      <c r="U35" s="760"/>
      <c r="V35" s="726">
        <f t="shared" si="2"/>
        <v>200</v>
      </c>
      <c r="W35" s="585">
        <f t="shared" si="3"/>
        <v>26</v>
      </c>
      <c r="X35" s="593">
        <v>27</v>
      </c>
      <c r="Y35" s="593"/>
    </row>
    <row r="36" spans="1:25" ht="15.75" thickBot="1">
      <c r="A36" s="916" t="s">
        <v>214</v>
      </c>
      <c r="B36" s="24" t="s">
        <v>192</v>
      </c>
      <c r="C36" s="21">
        <v>2007</v>
      </c>
      <c r="D36" s="595" t="s">
        <v>166</v>
      </c>
      <c r="E36" s="336">
        <v>4.58</v>
      </c>
      <c r="F36" s="242">
        <v>4.55</v>
      </c>
      <c r="G36" s="735">
        <f t="shared" si="0"/>
        <v>54.999999999999993</v>
      </c>
      <c r="H36" s="730"/>
      <c r="I36" s="269">
        <v>668</v>
      </c>
      <c r="J36" s="367">
        <v>661</v>
      </c>
      <c r="K36" s="248">
        <v>631</v>
      </c>
      <c r="L36" s="296">
        <v>51</v>
      </c>
      <c r="M36" s="745"/>
      <c r="N36" s="269">
        <v>727</v>
      </c>
      <c r="O36" s="367">
        <v>888</v>
      </c>
      <c r="P36" s="248">
        <v>642</v>
      </c>
      <c r="Q36" s="294">
        <v>38</v>
      </c>
      <c r="R36" s="1026"/>
      <c r="S36" s="264">
        <v>54</v>
      </c>
      <c r="T36" s="754">
        <f t="shared" si="1"/>
        <v>54</v>
      </c>
      <c r="U36" s="1029"/>
      <c r="V36" s="636">
        <f t="shared" si="2"/>
        <v>198</v>
      </c>
      <c r="W36" s="694">
        <f t="shared" si="3"/>
        <v>28</v>
      </c>
      <c r="X36" s="593">
        <v>28</v>
      </c>
      <c r="Y36" s="593"/>
    </row>
    <row r="37" spans="1:25" ht="15.75" thickBot="1">
      <c r="A37" s="936" t="s">
        <v>170</v>
      </c>
      <c r="B37" s="928" t="s">
        <v>171</v>
      </c>
      <c r="C37" s="859">
        <v>2007</v>
      </c>
      <c r="D37" s="527" t="s">
        <v>172</v>
      </c>
      <c r="E37" s="331">
        <v>5.26</v>
      </c>
      <c r="F37" s="561">
        <v>3.57</v>
      </c>
      <c r="G37" s="737">
        <f t="shared" si="0"/>
        <v>65</v>
      </c>
      <c r="H37" s="741"/>
      <c r="I37" s="232">
        <v>680</v>
      </c>
      <c r="J37" s="225">
        <v>710</v>
      </c>
      <c r="K37" s="271">
        <v>718</v>
      </c>
      <c r="L37" s="648">
        <v>57</v>
      </c>
      <c r="M37" s="727"/>
      <c r="N37" s="232">
        <v>816</v>
      </c>
      <c r="O37" s="225">
        <v>808</v>
      </c>
      <c r="P37" s="271">
        <v>816</v>
      </c>
      <c r="Q37" s="650">
        <v>31</v>
      </c>
      <c r="R37" s="691"/>
      <c r="S37" s="259">
        <v>40</v>
      </c>
      <c r="T37" s="754">
        <f t="shared" si="1"/>
        <v>40</v>
      </c>
      <c r="U37" s="757"/>
      <c r="V37" s="733">
        <f t="shared" si="2"/>
        <v>193</v>
      </c>
      <c r="W37" s="585">
        <f t="shared" si="3"/>
        <v>29</v>
      </c>
      <c r="X37" s="593">
        <v>29</v>
      </c>
      <c r="Y37" s="593"/>
    </row>
    <row r="38" spans="1:25" ht="15.75" thickBot="1">
      <c r="A38" s="919" t="s">
        <v>212</v>
      </c>
      <c r="B38" s="621" t="s">
        <v>182</v>
      </c>
      <c r="C38" s="553">
        <v>2006</v>
      </c>
      <c r="D38" s="527" t="s">
        <v>172</v>
      </c>
      <c r="E38" s="331">
        <v>4.45</v>
      </c>
      <c r="F38" s="562">
        <v>5.51</v>
      </c>
      <c r="G38" s="735">
        <f t="shared" si="0"/>
        <v>56</v>
      </c>
      <c r="H38" s="702"/>
      <c r="I38" s="232">
        <v>662</v>
      </c>
      <c r="J38" s="225">
        <v>672</v>
      </c>
      <c r="K38" s="167"/>
      <c r="L38" s="297">
        <v>49</v>
      </c>
      <c r="M38" s="744"/>
      <c r="N38" s="232">
        <v>856</v>
      </c>
      <c r="O38" s="225">
        <v>870</v>
      </c>
      <c r="P38" s="167">
        <v>817</v>
      </c>
      <c r="Q38" s="294">
        <v>37</v>
      </c>
      <c r="R38" s="702"/>
      <c r="S38" s="259">
        <v>49</v>
      </c>
      <c r="T38" s="754">
        <f t="shared" si="1"/>
        <v>49</v>
      </c>
      <c r="U38" s="758"/>
      <c r="V38" s="731">
        <f t="shared" si="2"/>
        <v>191</v>
      </c>
      <c r="W38" s="585">
        <f t="shared" si="3"/>
        <v>30</v>
      </c>
      <c r="X38" s="593">
        <v>30</v>
      </c>
      <c r="Y38" s="593"/>
    </row>
    <row r="39" spans="1:25" ht="15.75" thickBot="1">
      <c r="A39" s="919" t="s">
        <v>239</v>
      </c>
      <c r="B39" s="621" t="s">
        <v>196</v>
      </c>
      <c r="C39" s="553">
        <v>2007</v>
      </c>
      <c r="D39" s="527" t="s">
        <v>188</v>
      </c>
      <c r="E39" s="333">
        <v>5.63</v>
      </c>
      <c r="F39" s="242">
        <v>5.48</v>
      </c>
      <c r="G39" s="735">
        <f t="shared" si="0"/>
        <v>46</v>
      </c>
      <c r="H39" s="1017"/>
      <c r="I39" s="232"/>
      <c r="J39" s="225">
        <v>664</v>
      </c>
      <c r="K39" s="167">
        <v>682</v>
      </c>
      <c r="L39" s="298">
        <v>51</v>
      </c>
      <c r="M39" s="748"/>
      <c r="N39" s="232">
        <v>714</v>
      </c>
      <c r="O39" s="225">
        <v>818</v>
      </c>
      <c r="P39" s="167">
        <v>872</v>
      </c>
      <c r="Q39" s="296">
        <v>37</v>
      </c>
      <c r="R39" s="728"/>
      <c r="S39" s="259">
        <v>55</v>
      </c>
      <c r="T39" s="754">
        <f t="shared" si="1"/>
        <v>55</v>
      </c>
      <c r="U39" s="761"/>
      <c r="V39" s="731">
        <f t="shared" si="2"/>
        <v>189</v>
      </c>
      <c r="W39" s="585">
        <f t="shared" si="3"/>
        <v>31</v>
      </c>
      <c r="X39" s="593">
        <v>31</v>
      </c>
      <c r="Y39" s="593"/>
    </row>
    <row r="40" spans="1:25" ht="15.75" thickBot="1">
      <c r="A40" s="476" t="s">
        <v>190</v>
      </c>
      <c r="B40" s="464" t="s">
        <v>191</v>
      </c>
      <c r="C40" s="508">
        <v>2007</v>
      </c>
      <c r="D40" s="505" t="s">
        <v>160</v>
      </c>
      <c r="E40" s="330">
        <v>4.08</v>
      </c>
      <c r="F40" s="242">
        <v>3.82</v>
      </c>
      <c r="G40" s="735">
        <f t="shared" si="0"/>
        <v>61.999999999999993</v>
      </c>
      <c r="H40" s="702"/>
      <c r="I40" s="269">
        <v>656</v>
      </c>
      <c r="J40" s="367">
        <v>671</v>
      </c>
      <c r="K40" s="167">
        <v>642</v>
      </c>
      <c r="L40" s="296">
        <v>49</v>
      </c>
      <c r="M40" s="745"/>
      <c r="N40" s="269">
        <v>745</v>
      </c>
      <c r="O40" s="367">
        <v>718</v>
      </c>
      <c r="P40" s="167">
        <v>770</v>
      </c>
      <c r="Q40" s="651">
        <v>27</v>
      </c>
      <c r="R40" s="702"/>
      <c r="S40" s="259">
        <v>47</v>
      </c>
      <c r="T40" s="756">
        <f t="shared" si="1"/>
        <v>47</v>
      </c>
      <c r="U40" s="759"/>
      <c r="V40" s="725">
        <f t="shared" si="2"/>
        <v>185</v>
      </c>
      <c r="W40" s="585">
        <f t="shared" si="3"/>
        <v>32</v>
      </c>
      <c r="X40" s="593">
        <v>32</v>
      </c>
      <c r="Y40" s="593"/>
    </row>
    <row r="41" spans="1:25" ht="15.75" thickBot="1">
      <c r="A41" s="588" t="s">
        <v>198</v>
      </c>
      <c r="B41" s="533" t="s">
        <v>199</v>
      </c>
      <c r="C41" s="504">
        <v>2009</v>
      </c>
      <c r="D41" s="596" t="s">
        <v>183</v>
      </c>
      <c r="E41" s="338">
        <v>4.1900000000000004</v>
      </c>
      <c r="F41" s="565">
        <v>4.55</v>
      </c>
      <c r="G41" s="737">
        <f t="shared" ref="G41:G72" si="4">IF(MIN(E41:F41)&gt;10,0,(10.1-CEILING(MIN(E41:F41),0.1))*10)</f>
        <v>58.999999999999993</v>
      </c>
      <c r="H41" s="738"/>
      <c r="I41" s="232">
        <v>691</v>
      </c>
      <c r="J41" s="225">
        <v>663</v>
      </c>
      <c r="K41" s="271">
        <v>711</v>
      </c>
      <c r="L41" s="297">
        <v>57</v>
      </c>
      <c r="M41" s="744"/>
      <c r="N41" s="232">
        <v>728</v>
      </c>
      <c r="O41" s="225">
        <v>698</v>
      </c>
      <c r="P41" s="271">
        <v>586</v>
      </c>
      <c r="Q41" s="291">
        <v>22</v>
      </c>
      <c r="R41" s="691"/>
      <c r="S41" s="385">
        <v>47</v>
      </c>
      <c r="T41" s="755">
        <f t="shared" ref="T41:T72" si="5">S41</f>
        <v>47</v>
      </c>
      <c r="U41" s="760"/>
      <c r="V41" s="726">
        <f t="shared" ref="V41:V60" si="6">(G41+L41+Q41+T41)</f>
        <v>185</v>
      </c>
      <c r="W41" s="585">
        <f t="shared" ref="W41:W72" si="7">RANK(V41,$V$9:$V$72)</f>
        <v>32</v>
      </c>
      <c r="X41" s="593">
        <v>33</v>
      </c>
      <c r="Y41" s="593"/>
    </row>
    <row r="42" spans="1:25" ht="15.75" thickBot="1">
      <c r="A42" s="529" t="s">
        <v>210</v>
      </c>
      <c r="B42" s="474" t="s">
        <v>180</v>
      </c>
      <c r="C42" s="503">
        <v>2008</v>
      </c>
      <c r="D42" s="595" t="s">
        <v>211</v>
      </c>
      <c r="E42" s="330">
        <v>5.0999999999999996</v>
      </c>
      <c r="F42" s="242">
        <v>4.45</v>
      </c>
      <c r="G42" s="735">
        <f t="shared" si="4"/>
        <v>56</v>
      </c>
      <c r="H42" s="702"/>
      <c r="I42" s="232"/>
      <c r="J42" s="225">
        <v>717</v>
      </c>
      <c r="K42" s="167"/>
      <c r="L42" s="296">
        <v>57</v>
      </c>
      <c r="M42" s="727"/>
      <c r="N42" s="232">
        <v>878</v>
      </c>
      <c r="O42" s="225">
        <v>890</v>
      </c>
      <c r="P42" s="167">
        <v>876</v>
      </c>
      <c r="Q42" s="294">
        <v>39</v>
      </c>
      <c r="R42" s="1025"/>
      <c r="S42" s="259">
        <v>33</v>
      </c>
      <c r="T42" s="754">
        <f t="shared" si="5"/>
        <v>33</v>
      </c>
      <c r="U42" s="758"/>
      <c r="V42" s="636">
        <f t="shared" si="6"/>
        <v>185</v>
      </c>
      <c r="W42" s="694">
        <f t="shared" si="7"/>
        <v>32</v>
      </c>
      <c r="X42" s="593">
        <v>34</v>
      </c>
      <c r="Y42" s="593"/>
    </row>
    <row r="43" spans="1:25" ht="15.75" thickBot="1">
      <c r="A43" s="588" t="s">
        <v>238</v>
      </c>
      <c r="B43" s="533" t="s">
        <v>224</v>
      </c>
      <c r="C43" s="469">
        <v>2009</v>
      </c>
      <c r="D43" s="595" t="s">
        <v>183</v>
      </c>
      <c r="E43" s="336">
        <v>5.57</v>
      </c>
      <c r="F43" s="566">
        <v>5.46</v>
      </c>
      <c r="G43" s="735">
        <f t="shared" si="4"/>
        <v>46</v>
      </c>
      <c r="H43" s="702"/>
      <c r="I43" s="232">
        <v>646</v>
      </c>
      <c r="J43" s="225">
        <v>677</v>
      </c>
      <c r="K43" s="167">
        <v>652</v>
      </c>
      <c r="L43" s="297">
        <v>49</v>
      </c>
      <c r="M43" s="744"/>
      <c r="N43" s="232"/>
      <c r="O43" s="225">
        <v>938</v>
      </c>
      <c r="P43" s="167">
        <v>946</v>
      </c>
      <c r="Q43" s="294">
        <v>44</v>
      </c>
      <c r="R43" s="704"/>
      <c r="S43" s="259">
        <v>46</v>
      </c>
      <c r="T43" s="754">
        <f t="shared" si="5"/>
        <v>46</v>
      </c>
      <c r="U43" s="757"/>
      <c r="V43" s="733">
        <f t="shared" si="6"/>
        <v>185</v>
      </c>
      <c r="W43" s="585">
        <f t="shared" si="7"/>
        <v>32</v>
      </c>
      <c r="X43" s="593">
        <v>35</v>
      </c>
      <c r="Y43" s="593"/>
    </row>
    <row r="44" spans="1:25" ht="15.75" thickBot="1">
      <c r="A44" s="913" t="s">
        <v>220</v>
      </c>
      <c r="B44" s="515" t="s">
        <v>221</v>
      </c>
      <c r="C44" s="467">
        <v>2007</v>
      </c>
      <c r="D44" s="514" t="s">
        <v>172</v>
      </c>
      <c r="E44" s="330">
        <v>4.7</v>
      </c>
      <c r="F44" s="242">
        <v>5.41</v>
      </c>
      <c r="G44" s="736">
        <f t="shared" si="4"/>
        <v>53.999999999999993</v>
      </c>
      <c r="H44" s="729"/>
      <c r="I44" s="269"/>
      <c r="J44" s="367">
        <v>648</v>
      </c>
      <c r="K44" s="167">
        <v>667</v>
      </c>
      <c r="L44" s="296">
        <v>47</v>
      </c>
      <c r="M44" s="749"/>
      <c r="N44" s="269">
        <v>758</v>
      </c>
      <c r="O44" s="367">
        <v>739</v>
      </c>
      <c r="P44" s="167">
        <v>816</v>
      </c>
      <c r="Q44" s="651">
        <v>31</v>
      </c>
      <c r="R44" s="706"/>
      <c r="S44" s="268">
        <v>52</v>
      </c>
      <c r="T44" s="756">
        <f t="shared" si="5"/>
        <v>52</v>
      </c>
      <c r="U44" s="759"/>
      <c r="V44" s="732">
        <f t="shared" si="6"/>
        <v>184</v>
      </c>
      <c r="W44" s="585">
        <f t="shared" si="7"/>
        <v>36</v>
      </c>
      <c r="X44" s="593">
        <v>36</v>
      </c>
      <c r="Y44" s="593"/>
    </row>
    <row r="45" spans="1:25" ht="15.75" thickBot="1">
      <c r="A45" s="588" t="s">
        <v>223</v>
      </c>
      <c r="B45" s="533" t="s">
        <v>224</v>
      </c>
      <c r="C45" s="504">
        <v>2006</v>
      </c>
      <c r="D45" s="597" t="s">
        <v>211</v>
      </c>
      <c r="E45" s="331">
        <v>6.07</v>
      </c>
      <c r="F45" s="562">
        <v>4.72</v>
      </c>
      <c r="G45" s="737">
        <f t="shared" si="4"/>
        <v>52.999999999999986</v>
      </c>
      <c r="H45" s="702"/>
      <c r="I45" s="233">
        <v>636</v>
      </c>
      <c r="J45" s="652">
        <v>656</v>
      </c>
      <c r="K45" s="256"/>
      <c r="L45" s="648">
        <v>45</v>
      </c>
      <c r="M45" s="749"/>
      <c r="N45" s="232">
        <v>742</v>
      </c>
      <c r="O45" s="226">
        <v>672</v>
      </c>
      <c r="P45" s="256">
        <v>828</v>
      </c>
      <c r="Q45" s="291">
        <v>32</v>
      </c>
      <c r="R45" s="703"/>
      <c r="S45" s="259">
        <v>52</v>
      </c>
      <c r="T45" s="754">
        <f t="shared" si="5"/>
        <v>52</v>
      </c>
      <c r="U45" s="757"/>
      <c r="V45" s="733">
        <f t="shared" si="6"/>
        <v>182</v>
      </c>
      <c r="W45" s="585">
        <f t="shared" si="7"/>
        <v>37</v>
      </c>
      <c r="X45" s="593">
        <v>37</v>
      </c>
      <c r="Y45" s="593"/>
    </row>
    <row r="46" spans="1:25" ht="15.75" thickBot="1">
      <c r="A46" s="529" t="s">
        <v>225</v>
      </c>
      <c r="B46" s="474" t="s">
        <v>226</v>
      </c>
      <c r="C46" s="469">
        <v>2006</v>
      </c>
      <c r="D46" s="537" t="s">
        <v>203</v>
      </c>
      <c r="E46" s="346">
        <v>4.9400000000000004</v>
      </c>
      <c r="F46" s="242">
        <v>5.45</v>
      </c>
      <c r="G46" s="735">
        <f t="shared" si="4"/>
        <v>51</v>
      </c>
      <c r="H46" s="702"/>
      <c r="I46" s="237">
        <v>671</v>
      </c>
      <c r="J46" s="225"/>
      <c r="K46" s="248"/>
      <c r="L46" s="296">
        <v>49</v>
      </c>
      <c r="M46" s="743"/>
      <c r="N46" s="232">
        <v>771</v>
      </c>
      <c r="O46" s="236">
        <v>712</v>
      </c>
      <c r="P46" s="167">
        <v>758</v>
      </c>
      <c r="Q46" s="289">
        <v>27</v>
      </c>
      <c r="R46" s="702"/>
      <c r="S46" s="262">
        <v>46</v>
      </c>
      <c r="T46" s="754">
        <f t="shared" si="5"/>
        <v>46</v>
      </c>
      <c r="U46" s="758"/>
      <c r="V46" s="733">
        <f t="shared" si="6"/>
        <v>173</v>
      </c>
      <c r="W46" s="585">
        <f t="shared" si="7"/>
        <v>38</v>
      </c>
      <c r="X46" s="593">
        <v>38</v>
      </c>
      <c r="Y46" s="593"/>
    </row>
    <row r="47" spans="1:25" ht="15.75" thickBot="1">
      <c r="A47" s="916" t="s">
        <v>231</v>
      </c>
      <c r="B47" s="24" t="s">
        <v>232</v>
      </c>
      <c r="C47" s="21">
        <v>2005</v>
      </c>
      <c r="D47" s="674" t="s">
        <v>56</v>
      </c>
      <c r="E47" s="340">
        <v>5.13</v>
      </c>
      <c r="F47" s="242">
        <v>11</v>
      </c>
      <c r="G47" s="737">
        <f t="shared" si="4"/>
        <v>48.999999999999993</v>
      </c>
      <c r="H47" s="740"/>
      <c r="I47" s="232">
        <v>619</v>
      </c>
      <c r="J47" s="225">
        <v>647</v>
      </c>
      <c r="K47" s="167">
        <v>643</v>
      </c>
      <c r="L47" s="297">
        <v>43</v>
      </c>
      <c r="M47" s="748"/>
      <c r="N47" s="232">
        <v>753</v>
      </c>
      <c r="O47" s="225">
        <v>767</v>
      </c>
      <c r="P47" s="167">
        <v>756</v>
      </c>
      <c r="Q47" s="294">
        <v>26</v>
      </c>
      <c r="R47" s="728"/>
      <c r="S47" s="259">
        <v>54</v>
      </c>
      <c r="T47" s="754">
        <f t="shared" si="5"/>
        <v>54</v>
      </c>
      <c r="U47" s="761"/>
      <c r="V47" s="731">
        <f t="shared" si="6"/>
        <v>172</v>
      </c>
      <c r="W47" s="585">
        <f t="shared" si="7"/>
        <v>39</v>
      </c>
      <c r="X47" s="593">
        <v>39</v>
      </c>
      <c r="Y47" s="593"/>
    </row>
    <row r="48" spans="1:25" ht="15.75" thickBot="1">
      <c r="A48" s="529" t="s">
        <v>234</v>
      </c>
      <c r="B48" s="474" t="s">
        <v>235</v>
      </c>
      <c r="C48" s="469">
        <v>2007</v>
      </c>
      <c r="D48" s="595" t="s">
        <v>169</v>
      </c>
      <c r="E48" s="336">
        <v>5.33</v>
      </c>
      <c r="F48" s="242">
        <v>5.22</v>
      </c>
      <c r="G48" s="735">
        <f t="shared" si="4"/>
        <v>47.999999999999986</v>
      </c>
      <c r="H48" s="704"/>
      <c r="I48" s="269">
        <v>607</v>
      </c>
      <c r="J48" s="367">
        <v>615</v>
      </c>
      <c r="K48" s="167">
        <v>608</v>
      </c>
      <c r="L48" s="296">
        <v>37</v>
      </c>
      <c r="M48" s="727"/>
      <c r="N48" s="269">
        <v>602</v>
      </c>
      <c r="O48" s="226">
        <v>651</v>
      </c>
      <c r="P48" s="167"/>
      <c r="Q48" s="294">
        <v>15</v>
      </c>
      <c r="R48" s="691"/>
      <c r="S48" s="268">
        <v>69</v>
      </c>
      <c r="T48" s="755">
        <f t="shared" si="5"/>
        <v>69</v>
      </c>
      <c r="U48" s="1045">
        <v>2</v>
      </c>
      <c r="V48" s="886">
        <f t="shared" si="6"/>
        <v>169</v>
      </c>
      <c r="W48" s="585">
        <f t="shared" si="7"/>
        <v>40</v>
      </c>
      <c r="X48" s="593">
        <v>40</v>
      </c>
      <c r="Y48" s="593"/>
    </row>
    <row r="49" spans="1:25" ht="15.75" thickBot="1">
      <c r="A49" s="588" t="s">
        <v>206</v>
      </c>
      <c r="B49" s="533" t="s">
        <v>207</v>
      </c>
      <c r="C49" s="504">
        <v>2008</v>
      </c>
      <c r="D49" s="596" t="s">
        <v>183</v>
      </c>
      <c r="E49" s="618">
        <v>5.21</v>
      </c>
      <c r="F49" s="565">
        <v>4.34</v>
      </c>
      <c r="G49" s="735">
        <f t="shared" si="4"/>
        <v>56.999999999999993</v>
      </c>
      <c r="H49" s="702"/>
      <c r="I49" s="232">
        <v>641</v>
      </c>
      <c r="J49" s="225">
        <v>642</v>
      </c>
      <c r="K49" s="271">
        <v>660</v>
      </c>
      <c r="L49" s="648">
        <v>47</v>
      </c>
      <c r="M49" s="744"/>
      <c r="N49" s="232">
        <v>635</v>
      </c>
      <c r="O49" s="236">
        <v>648</v>
      </c>
      <c r="P49" s="271">
        <v>686</v>
      </c>
      <c r="Q49" s="1036">
        <v>18</v>
      </c>
      <c r="R49" s="704"/>
      <c r="S49" s="259">
        <v>46</v>
      </c>
      <c r="T49" s="754">
        <f t="shared" si="5"/>
        <v>46</v>
      </c>
      <c r="U49" s="758"/>
      <c r="V49" s="636">
        <f t="shared" si="6"/>
        <v>168</v>
      </c>
      <c r="W49" s="694">
        <f t="shared" si="7"/>
        <v>41</v>
      </c>
      <c r="X49" s="593">
        <v>41</v>
      </c>
      <c r="Y49" s="593"/>
    </row>
    <row r="50" spans="1:25" ht="15.75" thickBot="1">
      <c r="A50" s="529" t="s">
        <v>200</v>
      </c>
      <c r="B50" s="518" t="s">
        <v>201</v>
      </c>
      <c r="C50" s="469">
        <v>2008</v>
      </c>
      <c r="D50" s="598" t="s">
        <v>18</v>
      </c>
      <c r="E50" s="348">
        <v>4.49</v>
      </c>
      <c r="F50" s="560">
        <v>4.21</v>
      </c>
      <c r="G50" s="737">
        <f t="shared" si="4"/>
        <v>58</v>
      </c>
      <c r="H50" s="704"/>
      <c r="I50" s="237">
        <v>646</v>
      </c>
      <c r="J50" s="226">
        <v>623</v>
      </c>
      <c r="K50" s="256">
        <v>648</v>
      </c>
      <c r="L50" s="297">
        <v>43</v>
      </c>
      <c r="M50" s="727"/>
      <c r="N50" s="237">
        <v>672</v>
      </c>
      <c r="O50" s="236">
        <v>597</v>
      </c>
      <c r="P50" s="256">
        <v>559</v>
      </c>
      <c r="Q50" s="294">
        <v>17</v>
      </c>
      <c r="R50" s="705"/>
      <c r="S50" s="268">
        <v>48</v>
      </c>
      <c r="T50" s="754">
        <f t="shared" si="5"/>
        <v>48</v>
      </c>
      <c r="U50" s="758"/>
      <c r="V50" s="733">
        <f t="shared" si="6"/>
        <v>166</v>
      </c>
      <c r="W50" s="585">
        <f t="shared" si="7"/>
        <v>42</v>
      </c>
      <c r="X50" s="593">
        <v>42</v>
      </c>
      <c r="Y50" s="593"/>
    </row>
    <row r="51" spans="1:25" ht="15.75" thickBot="1">
      <c r="A51" s="529" t="s">
        <v>195</v>
      </c>
      <c r="B51" s="837" t="s">
        <v>196</v>
      </c>
      <c r="C51" s="469">
        <v>2008</v>
      </c>
      <c r="D51" s="514" t="s">
        <v>61</v>
      </c>
      <c r="E51" s="340">
        <v>4.13</v>
      </c>
      <c r="F51" s="560">
        <v>4.4800000000000004</v>
      </c>
      <c r="G51" s="735">
        <f t="shared" si="4"/>
        <v>58.999999999999993</v>
      </c>
      <c r="H51" s="702"/>
      <c r="I51" s="232">
        <v>647</v>
      </c>
      <c r="J51" s="236">
        <v>665</v>
      </c>
      <c r="K51" s="167"/>
      <c r="L51" s="298">
        <v>47</v>
      </c>
      <c r="M51" s="743"/>
      <c r="N51" s="232"/>
      <c r="O51" s="225">
        <v>737</v>
      </c>
      <c r="P51" s="167">
        <v>727</v>
      </c>
      <c r="Q51" s="294">
        <v>23</v>
      </c>
      <c r="R51" s="693"/>
      <c r="S51" s="259">
        <v>35</v>
      </c>
      <c r="T51" s="754">
        <f t="shared" si="5"/>
        <v>35</v>
      </c>
      <c r="U51" s="757"/>
      <c r="V51" s="725">
        <f t="shared" si="6"/>
        <v>164</v>
      </c>
      <c r="W51" s="585">
        <f t="shared" si="7"/>
        <v>43</v>
      </c>
      <c r="X51" s="593">
        <v>43</v>
      </c>
      <c r="Y51" s="593"/>
    </row>
    <row r="52" spans="1:25" ht="15.75" thickBot="1">
      <c r="A52" s="529" t="s">
        <v>242</v>
      </c>
      <c r="B52" s="474" t="s">
        <v>243</v>
      </c>
      <c r="C52" s="469">
        <v>2007</v>
      </c>
      <c r="D52" s="472" t="s">
        <v>203</v>
      </c>
      <c r="E52" s="340">
        <v>7.02</v>
      </c>
      <c r="F52" s="242">
        <v>6.01</v>
      </c>
      <c r="G52" s="735">
        <f t="shared" si="4"/>
        <v>39.999999999999993</v>
      </c>
      <c r="H52" s="741"/>
      <c r="I52" s="269">
        <v>664</v>
      </c>
      <c r="J52" s="367"/>
      <c r="K52" s="248"/>
      <c r="L52" s="296">
        <v>47</v>
      </c>
      <c r="M52" s="749"/>
      <c r="N52" s="269">
        <v>781</v>
      </c>
      <c r="O52" s="367">
        <v>698</v>
      </c>
      <c r="P52" s="167"/>
      <c r="Q52" s="651">
        <v>28</v>
      </c>
      <c r="R52" s="705"/>
      <c r="S52" s="264">
        <v>43</v>
      </c>
      <c r="T52" s="755">
        <f t="shared" si="5"/>
        <v>43</v>
      </c>
      <c r="U52" s="760"/>
      <c r="V52" s="886">
        <f t="shared" si="6"/>
        <v>158</v>
      </c>
      <c r="W52" s="585">
        <f t="shared" si="7"/>
        <v>44</v>
      </c>
      <c r="X52" s="593">
        <v>44</v>
      </c>
      <c r="Y52" s="593"/>
    </row>
    <row r="53" spans="1:25" ht="15.75" thickBot="1">
      <c r="A53" s="588" t="s">
        <v>240</v>
      </c>
      <c r="B53" s="533" t="s">
        <v>241</v>
      </c>
      <c r="C53" s="504">
        <v>2009</v>
      </c>
      <c r="D53" s="527" t="s">
        <v>172</v>
      </c>
      <c r="E53" s="331">
        <v>5.81</v>
      </c>
      <c r="F53" s="561">
        <v>6.43</v>
      </c>
      <c r="G53" s="735">
        <f t="shared" si="4"/>
        <v>41.999999999999993</v>
      </c>
      <c r="H53" s="730"/>
      <c r="I53" s="232">
        <v>645</v>
      </c>
      <c r="J53" s="225">
        <v>650</v>
      </c>
      <c r="K53" s="271">
        <v>663</v>
      </c>
      <c r="L53" s="648">
        <v>47</v>
      </c>
      <c r="M53" s="750"/>
      <c r="N53" s="232">
        <v>565</v>
      </c>
      <c r="O53" s="225">
        <v>677</v>
      </c>
      <c r="P53" s="271">
        <v>553</v>
      </c>
      <c r="Q53" s="291">
        <v>17</v>
      </c>
      <c r="R53" s="702"/>
      <c r="S53" s="259">
        <v>49</v>
      </c>
      <c r="T53" s="754">
        <f t="shared" si="5"/>
        <v>49</v>
      </c>
      <c r="U53" s="757"/>
      <c r="V53" s="884">
        <f t="shared" si="6"/>
        <v>155</v>
      </c>
      <c r="W53" s="585">
        <f t="shared" si="7"/>
        <v>45</v>
      </c>
      <c r="X53" s="593">
        <v>45</v>
      </c>
      <c r="Y53" s="593"/>
    </row>
    <row r="54" spans="1:25" ht="15.75" thickBot="1">
      <c r="A54" s="529" t="s">
        <v>247</v>
      </c>
      <c r="B54" s="474" t="s">
        <v>180</v>
      </c>
      <c r="C54" s="469">
        <v>2008</v>
      </c>
      <c r="D54" s="595" t="s">
        <v>169</v>
      </c>
      <c r="E54" s="336">
        <v>8.1999999999999993</v>
      </c>
      <c r="F54" s="242">
        <v>10.49</v>
      </c>
      <c r="G54" s="736">
        <f t="shared" si="4"/>
        <v>18.999999999999986</v>
      </c>
      <c r="H54" s="704"/>
      <c r="I54" s="232">
        <v>669</v>
      </c>
      <c r="J54" s="225">
        <v>667</v>
      </c>
      <c r="K54" s="167"/>
      <c r="L54" s="296">
        <v>47</v>
      </c>
      <c r="M54" s="747"/>
      <c r="N54" s="232"/>
      <c r="O54" s="225"/>
      <c r="P54" s="167">
        <v>920</v>
      </c>
      <c r="Q54" s="294">
        <v>42</v>
      </c>
      <c r="R54" s="899"/>
      <c r="S54" s="259">
        <v>47</v>
      </c>
      <c r="T54" s="755">
        <f t="shared" si="5"/>
        <v>47</v>
      </c>
      <c r="U54" s="760"/>
      <c r="V54" s="731">
        <f t="shared" si="6"/>
        <v>155</v>
      </c>
      <c r="W54" s="585">
        <f t="shared" si="7"/>
        <v>45</v>
      </c>
      <c r="X54" s="593">
        <v>46</v>
      </c>
      <c r="Y54" s="593"/>
    </row>
    <row r="55" spans="1:25" ht="15.75" thickBot="1">
      <c r="A55" s="476" t="s">
        <v>244</v>
      </c>
      <c r="B55" s="464" t="s">
        <v>159</v>
      </c>
      <c r="C55" s="508">
        <v>2008</v>
      </c>
      <c r="D55" s="505" t="s">
        <v>47</v>
      </c>
      <c r="E55" s="340">
        <v>8.06</v>
      </c>
      <c r="F55" s="562">
        <v>6.05</v>
      </c>
      <c r="G55" s="737">
        <f t="shared" si="4"/>
        <v>39.999999999999993</v>
      </c>
      <c r="H55" s="739"/>
      <c r="I55" s="232">
        <v>640</v>
      </c>
      <c r="J55" s="225">
        <v>649</v>
      </c>
      <c r="K55" s="167">
        <v>609</v>
      </c>
      <c r="L55" s="297">
        <v>43</v>
      </c>
      <c r="M55" s="747"/>
      <c r="N55" s="232">
        <v>722</v>
      </c>
      <c r="O55" s="225">
        <v>714</v>
      </c>
      <c r="P55" s="167">
        <v>765</v>
      </c>
      <c r="Q55" s="294">
        <v>26</v>
      </c>
      <c r="R55" s="691"/>
      <c r="S55" s="259">
        <v>44</v>
      </c>
      <c r="T55" s="754">
        <f t="shared" si="5"/>
        <v>44</v>
      </c>
      <c r="U55" s="758"/>
      <c r="V55" s="733">
        <f t="shared" si="6"/>
        <v>153</v>
      </c>
      <c r="W55" s="585">
        <f t="shared" si="7"/>
        <v>47</v>
      </c>
      <c r="X55" s="593">
        <v>47</v>
      </c>
      <c r="Y55" s="593"/>
    </row>
    <row r="56" spans="1:25" ht="15.75" thickBot="1">
      <c r="A56" s="1032" t="s">
        <v>245</v>
      </c>
      <c r="B56" s="474" t="s">
        <v>165</v>
      </c>
      <c r="C56" s="469">
        <v>2007</v>
      </c>
      <c r="D56" s="1034" t="s">
        <v>211</v>
      </c>
      <c r="E56" s="330">
        <v>6.12</v>
      </c>
      <c r="F56" s="242">
        <v>6.24</v>
      </c>
      <c r="G56" s="735">
        <f t="shared" si="4"/>
        <v>38.999999999999993</v>
      </c>
      <c r="H56" s="702"/>
      <c r="I56" s="269"/>
      <c r="J56" s="367"/>
      <c r="K56" s="167">
        <v>635</v>
      </c>
      <c r="L56" s="296">
        <v>41</v>
      </c>
      <c r="M56" s="1033"/>
      <c r="N56" s="269">
        <v>698</v>
      </c>
      <c r="O56" s="367">
        <v>753</v>
      </c>
      <c r="P56" s="167">
        <v>738</v>
      </c>
      <c r="Q56" s="1035">
        <v>25</v>
      </c>
      <c r="R56" s="704"/>
      <c r="S56" s="268">
        <v>41</v>
      </c>
      <c r="T56" s="756">
        <f t="shared" si="5"/>
        <v>41</v>
      </c>
      <c r="U56" s="759"/>
      <c r="V56" s="886">
        <f t="shared" si="6"/>
        <v>146</v>
      </c>
      <c r="W56" s="585">
        <f t="shared" si="7"/>
        <v>48</v>
      </c>
      <c r="X56" s="593">
        <v>48</v>
      </c>
      <c r="Y56" s="593"/>
    </row>
    <row r="57" spans="1:25" ht="15.75" thickBot="1">
      <c r="A57" s="679" t="s">
        <v>246</v>
      </c>
      <c r="B57" s="510" t="s">
        <v>216</v>
      </c>
      <c r="C57" s="504">
        <v>2006</v>
      </c>
      <c r="D57" s="602" t="s">
        <v>18</v>
      </c>
      <c r="E57" s="348">
        <v>7.51</v>
      </c>
      <c r="F57" s="561">
        <v>7.93</v>
      </c>
      <c r="G57" s="735">
        <f t="shared" si="4"/>
        <v>24.999999999999993</v>
      </c>
      <c r="H57" s="702"/>
      <c r="I57" s="233">
        <v>647</v>
      </c>
      <c r="J57" s="226">
        <v>652</v>
      </c>
      <c r="K57" s="256">
        <v>662</v>
      </c>
      <c r="L57" s="297">
        <v>47</v>
      </c>
      <c r="M57" s="747"/>
      <c r="N57" s="232">
        <v>586</v>
      </c>
      <c r="O57" s="652">
        <v>705</v>
      </c>
      <c r="P57" s="256">
        <v>668</v>
      </c>
      <c r="Q57" s="291">
        <v>20</v>
      </c>
      <c r="R57" s="705"/>
      <c r="S57" s="259">
        <v>44</v>
      </c>
      <c r="T57" s="754">
        <f t="shared" si="5"/>
        <v>44</v>
      </c>
      <c r="U57" s="882"/>
      <c r="V57" s="731">
        <f t="shared" si="6"/>
        <v>136</v>
      </c>
      <c r="W57" s="585">
        <f t="shared" si="7"/>
        <v>49</v>
      </c>
      <c r="X57" s="593">
        <v>49</v>
      </c>
      <c r="Y57" s="593"/>
    </row>
    <row r="58" spans="1:25" ht="15.75" thickBot="1">
      <c r="A58" s="476" t="s">
        <v>248</v>
      </c>
      <c r="B58" s="464" t="s">
        <v>196</v>
      </c>
      <c r="C58" s="478">
        <v>2007</v>
      </c>
      <c r="D58" s="507" t="s">
        <v>47</v>
      </c>
      <c r="E58" s="340">
        <v>11</v>
      </c>
      <c r="F58" s="242">
        <v>11</v>
      </c>
      <c r="G58" s="737">
        <f t="shared" si="4"/>
        <v>0</v>
      </c>
      <c r="H58" s="702"/>
      <c r="I58" s="237">
        <v>635</v>
      </c>
      <c r="J58" s="236">
        <v>622</v>
      </c>
      <c r="K58" s="167">
        <v>652</v>
      </c>
      <c r="L58" s="296">
        <v>45</v>
      </c>
      <c r="M58" s="1022"/>
      <c r="N58" s="232"/>
      <c r="O58" s="225">
        <v>975</v>
      </c>
      <c r="P58" s="167">
        <v>942</v>
      </c>
      <c r="Q58" s="294">
        <v>47</v>
      </c>
      <c r="R58" s="691"/>
      <c r="S58" s="259">
        <v>44</v>
      </c>
      <c r="T58" s="754">
        <f t="shared" si="5"/>
        <v>44</v>
      </c>
      <c r="U58" s="758"/>
      <c r="V58" s="733">
        <f t="shared" si="6"/>
        <v>136</v>
      </c>
      <c r="W58" s="585">
        <f t="shared" si="7"/>
        <v>49</v>
      </c>
      <c r="X58" s="593">
        <v>50</v>
      </c>
      <c r="Y58" s="593"/>
    </row>
    <row r="59" spans="1:25" ht="15.75" thickBot="1">
      <c r="A59" s="476"/>
      <c r="B59" s="464"/>
      <c r="C59" s="508"/>
      <c r="D59" s="505"/>
      <c r="E59" s="340"/>
      <c r="F59" s="242"/>
      <c r="G59" s="735">
        <f t="shared" si="4"/>
        <v>101</v>
      </c>
      <c r="H59" s="741"/>
      <c r="I59" s="232"/>
      <c r="J59" s="225"/>
      <c r="K59" s="167"/>
      <c r="L59" s="296"/>
      <c r="M59" s="727"/>
      <c r="N59" s="232"/>
      <c r="O59" s="225"/>
      <c r="P59" s="167"/>
      <c r="Q59" s="291"/>
      <c r="R59" s="704"/>
      <c r="S59" s="259"/>
      <c r="T59" s="754">
        <f t="shared" si="5"/>
        <v>0</v>
      </c>
      <c r="U59" s="758"/>
      <c r="V59" s="726">
        <f t="shared" si="6"/>
        <v>101</v>
      </c>
      <c r="W59" s="585">
        <f t="shared" si="7"/>
        <v>51</v>
      </c>
      <c r="X59" s="593">
        <v>51</v>
      </c>
      <c r="Y59" s="593"/>
    </row>
    <row r="60" spans="1:25" ht="15.75" thickBot="1">
      <c r="A60" s="531"/>
      <c r="B60" s="558"/>
      <c r="C60" s="557"/>
      <c r="D60" s="599"/>
      <c r="E60" s="348"/>
      <c r="F60" s="561"/>
      <c r="G60" s="736">
        <f t="shared" si="4"/>
        <v>101</v>
      </c>
      <c r="H60" s="730"/>
      <c r="I60" s="233"/>
      <c r="J60" s="226"/>
      <c r="K60" s="257"/>
      <c r="L60" s="297"/>
      <c r="M60" s="752"/>
      <c r="N60" s="233"/>
      <c r="O60" s="226"/>
      <c r="P60" s="256"/>
      <c r="Q60" s="292"/>
      <c r="R60" s="1027"/>
      <c r="S60" s="268"/>
      <c r="T60" s="756">
        <f t="shared" si="5"/>
        <v>0</v>
      </c>
      <c r="U60" s="759"/>
      <c r="V60" s="733">
        <f t="shared" si="6"/>
        <v>101</v>
      </c>
      <c r="W60" s="585">
        <f t="shared" si="7"/>
        <v>51</v>
      </c>
      <c r="X60" s="593">
        <v>52</v>
      </c>
      <c r="Y60" s="593"/>
    </row>
    <row r="61" spans="1:25" ht="15.75" thickBot="1">
      <c r="A61" s="473"/>
      <c r="B61" s="474"/>
      <c r="C61" s="469"/>
      <c r="D61" s="808"/>
      <c r="E61" s="351"/>
      <c r="F61" s="564"/>
      <c r="G61" s="737">
        <f t="shared" ref="G61:G72" si="8">IF(MIN(E61:F61)&gt;10,0,(10.1-CEILING(MIN(E61:F61),0.1))*10)</f>
        <v>101</v>
      </c>
      <c r="H61" s="702"/>
      <c r="I61" s="231"/>
      <c r="J61" s="235"/>
      <c r="K61" s="255"/>
      <c r="L61" s="295"/>
      <c r="M61" s="749"/>
      <c r="N61" s="231"/>
      <c r="O61" s="235"/>
      <c r="P61" s="255"/>
      <c r="Q61" s="288"/>
      <c r="R61" s="693"/>
      <c r="S61" s="267"/>
      <c r="T61" s="754">
        <f t="shared" ref="T61:T72" si="9">S61</f>
        <v>0</v>
      </c>
      <c r="U61" s="757"/>
      <c r="V61" s="726">
        <f t="shared" ref="V61:V72" si="10">(G61+L61+Q61+T61)</f>
        <v>101</v>
      </c>
      <c r="W61" s="585">
        <f t="shared" ref="W61:W72" si="11">RANK(V61,$V$9:$V$72)</f>
        <v>51</v>
      </c>
      <c r="X61" s="593"/>
      <c r="Y61" s="593"/>
    </row>
    <row r="62" spans="1:25" ht="15.75" thickBot="1">
      <c r="A62" s="529"/>
      <c r="B62" s="589"/>
      <c r="C62" s="469"/>
      <c r="D62" s="604"/>
      <c r="E62" s="336"/>
      <c r="F62" s="242"/>
      <c r="G62" s="735">
        <f t="shared" si="8"/>
        <v>101</v>
      </c>
      <c r="H62" s="704"/>
      <c r="I62" s="232"/>
      <c r="J62" s="225"/>
      <c r="K62" s="248"/>
      <c r="L62" s="297"/>
      <c r="M62" s="727"/>
      <c r="N62" s="269"/>
      <c r="O62" s="225"/>
      <c r="P62" s="248"/>
      <c r="Q62" s="294"/>
      <c r="R62" s="704"/>
      <c r="S62" s="262"/>
      <c r="T62" s="754">
        <f t="shared" si="9"/>
        <v>0</v>
      </c>
      <c r="U62" s="757"/>
      <c r="V62" s="731">
        <f t="shared" si="10"/>
        <v>101</v>
      </c>
      <c r="W62" s="585">
        <f t="shared" si="11"/>
        <v>51</v>
      </c>
      <c r="X62" s="593"/>
      <c r="Y62" s="593"/>
    </row>
    <row r="63" spans="1:25" ht="15.75" thickBot="1">
      <c r="A63" s="463"/>
      <c r="B63" s="464"/>
      <c r="C63" s="508"/>
      <c r="D63" s="505"/>
      <c r="E63" s="340"/>
      <c r="F63" s="242"/>
      <c r="G63" s="735">
        <f t="shared" si="8"/>
        <v>101</v>
      </c>
      <c r="H63" s="738"/>
      <c r="I63" s="232"/>
      <c r="J63" s="225"/>
      <c r="K63" s="248"/>
      <c r="L63" s="298"/>
      <c r="M63" s="727"/>
      <c r="N63" s="232"/>
      <c r="O63" s="225"/>
      <c r="P63" s="248"/>
      <c r="Q63" s="294"/>
      <c r="R63" s="691"/>
      <c r="S63" s="262"/>
      <c r="T63" s="755">
        <f t="shared" si="9"/>
        <v>0</v>
      </c>
      <c r="U63" s="765"/>
      <c r="V63" s="733">
        <f t="shared" si="10"/>
        <v>101</v>
      </c>
      <c r="W63" s="585">
        <f t="shared" si="11"/>
        <v>51</v>
      </c>
      <c r="X63" s="593"/>
      <c r="Y63" s="593"/>
    </row>
    <row r="64" spans="1:25" ht="15.75" thickBot="1">
      <c r="A64" s="52"/>
      <c r="B64" s="51"/>
      <c r="C64" s="50"/>
      <c r="D64" s="674"/>
      <c r="E64" s="352"/>
      <c r="F64" s="563"/>
      <c r="G64" s="735">
        <f t="shared" si="8"/>
        <v>101</v>
      </c>
      <c r="H64" s="704"/>
      <c r="I64" s="233"/>
      <c r="J64" s="226"/>
      <c r="K64" s="257"/>
      <c r="L64" s="299"/>
      <c r="M64" s="745"/>
      <c r="N64" s="233"/>
      <c r="O64" s="226"/>
      <c r="P64" s="256"/>
      <c r="Q64" s="291"/>
      <c r="R64" s="704"/>
      <c r="S64" s="268"/>
      <c r="T64" s="754">
        <f t="shared" si="9"/>
        <v>0</v>
      </c>
      <c r="U64" s="758"/>
      <c r="V64" s="725">
        <f t="shared" si="10"/>
        <v>101</v>
      </c>
      <c r="W64" s="585">
        <f t="shared" si="11"/>
        <v>51</v>
      </c>
      <c r="X64" s="593"/>
      <c r="Y64" s="593"/>
    </row>
    <row r="65" spans="1:25" ht="15.75" thickBot="1">
      <c r="A65" s="482"/>
      <c r="B65" s="489"/>
      <c r="C65" s="520"/>
      <c r="D65" s="834"/>
      <c r="E65" s="346"/>
      <c r="F65" s="241"/>
      <c r="G65" s="735">
        <f t="shared" si="8"/>
        <v>101</v>
      </c>
      <c r="H65" s="702"/>
      <c r="I65" s="238"/>
      <c r="J65" s="227"/>
      <c r="K65" s="255"/>
      <c r="L65" s="300"/>
      <c r="M65" s="749"/>
      <c r="N65" s="231"/>
      <c r="O65" s="235"/>
      <c r="P65" s="255"/>
      <c r="Q65" s="293"/>
      <c r="R65" s="702"/>
      <c r="S65" s="267"/>
      <c r="T65" s="754">
        <f t="shared" si="9"/>
        <v>0</v>
      </c>
      <c r="U65" s="757"/>
      <c r="V65" s="733">
        <f t="shared" si="10"/>
        <v>101</v>
      </c>
      <c r="W65" s="585">
        <f t="shared" si="11"/>
        <v>51</v>
      </c>
      <c r="X65" s="593"/>
      <c r="Y65" s="593"/>
    </row>
    <row r="66" spans="1:25" ht="15.75" thickBot="1">
      <c r="A66" s="463"/>
      <c r="B66" s="464"/>
      <c r="C66" s="508"/>
      <c r="D66" s="592"/>
      <c r="E66" s="340"/>
      <c r="F66" s="562"/>
      <c r="G66" s="735">
        <f t="shared" si="8"/>
        <v>101</v>
      </c>
      <c r="H66" s="877"/>
      <c r="I66" s="237"/>
      <c r="J66" s="236"/>
      <c r="K66" s="167"/>
      <c r="L66" s="298"/>
      <c r="M66" s="653"/>
      <c r="N66" s="232"/>
      <c r="O66" s="225"/>
      <c r="P66" s="167"/>
      <c r="Q66" s="294"/>
      <c r="R66" s="709"/>
      <c r="S66" s="259"/>
      <c r="T66" s="754">
        <f t="shared" si="9"/>
        <v>0</v>
      </c>
      <c r="U66" s="881"/>
      <c r="V66" s="733">
        <f t="shared" si="10"/>
        <v>101</v>
      </c>
      <c r="W66" s="585">
        <f t="shared" si="11"/>
        <v>51</v>
      </c>
      <c r="X66" s="593"/>
      <c r="Y66" s="593"/>
    </row>
    <row r="67" spans="1:25" ht="15.75" thickBot="1">
      <c r="A67" s="463"/>
      <c r="B67" s="464"/>
      <c r="C67" s="508"/>
      <c r="D67" s="505"/>
      <c r="E67" s="340"/>
      <c r="F67" s="242"/>
      <c r="G67" s="735">
        <f t="shared" si="8"/>
        <v>101</v>
      </c>
      <c r="H67" s="590"/>
      <c r="I67" s="232"/>
      <c r="J67" s="225"/>
      <c r="K67" s="167"/>
      <c r="L67" s="298"/>
      <c r="M67" s="586"/>
      <c r="N67" s="232"/>
      <c r="O67" s="225"/>
      <c r="P67" s="167"/>
      <c r="Q67" s="294"/>
      <c r="R67" s="587"/>
      <c r="S67" s="259"/>
      <c r="T67" s="754">
        <f t="shared" si="9"/>
        <v>0</v>
      </c>
      <c r="U67" s="724"/>
      <c r="V67" s="733">
        <f t="shared" si="10"/>
        <v>101</v>
      </c>
      <c r="W67" s="585">
        <f t="shared" si="11"/>
        <v>51</v>
      </c>
      <c r="X67" s="593"/>
      <c r="Y67" s="593"/>
    </row>
    <row r="68" spans="1:25" ht="15.75" thickBot="1">
      <c r="A68" s="511"/>
      <c r="B68" s="558"/>
      <c r="C68" s="557"/>
      <c r="D68" s="597"/>
      <c r="E68" s="352"/>
      <c r="F68" s="785"/>
      <c r="G68" s="735">
        <f t="shared" si="8"/>
        <v>101</v>
      </c>
      <c r="H68" s="878"/>
      <c r="I68" s="372"/>
      <c r="J68" s="273"/>
      <c r="K68" s="257"/>
      <c r="L68" s="301"/>
      <c r="M68" s="656"/>
      <c r="N68" s="272"/>
      <c r="O68" s="273"/>
      <c r="P68" s="257"/>
      <c r="Q68" s="783"/>
      <c r="R68" s="654"/>
      <c r="S68" s="376"/>
      <c r="T68" s="754">
        <f t="shared" si="9"/>
        <v>0</v>
      </c>
      <c r="U68" s="724"/>
      <c r="V68" s="733">
        <f t="shared" si="10"/>
        <v>101</v>
      </c>
      <c r="W68" s="585">
        <f t="shared" si="11"/>
        <v>51</v>
      </c>
      <c r="X68" s="593"/>
      <c r="Y68" s="593"/>
    </row>
    <row r="69" spans="1:25" ht="15.75" thickBot="1">
      <c r="A69" s="781"/>
      <c r="B69" s="510"/>
      <c r="C69" s="555"/>
      <c r="D69" s="808"/>
      <c r="E69" s="351"/>
      <c r="F69" s="562"/>
      <c r="G69" s="735">
        <f t="shared" si="8"/>
        <v>101</v>
      </c>
      <c r="H69" s="590"/>
      <c r="I69" s="373"/>
      <c r="J69" s="782"/>
      <c r="K69" s="271"/>
      <c r="L69" s="692"/>
      <c r="M69" s="586"/>
      <c r="N69" s="232"/>
      <c r="O69" s="225"/>
      <c r="P69" s="271"/>
      <c r="Q69" s="708"/>
      <c r="R69" s="591"/>
      <c r="S69" s="385"/>
      <c r="T69" s="754">
        <f t="shared" si="9"/>
        <v>0</v>
      </c>
      <c r="U69" s="724"/>
      <c r="V69" s="731">
        <f t="shared" si="10"/>
        <v>101</v>
      </c>
      <c r="W69" s="585">
        <f t="shared" si="11"/>
        <v>51</v>
      </c>
      <c r="X69" s="593"/>
      <c r="Y69" s="593"/>
    </row>
    <row r="70" spans="1:25" ht="15.75" thickBot="1">
      <c r="A70" s="660"/>
      <c r="B70" s="518"/>
      <c r="C70" s="469"/>
      <c r="D70" s="595"/>
      <c r="E70" s="336"/>
      <c r="F70" s="566"/>
      <c r="G70" s="735">
        <f t="shared" si="8"/>
        <v>101</v>
      </c>
      <c r="H70" s="354"/>
      <c r="I70" s="373"/>
      <c r="J70" s="225"/>
      <c r="K70" s="271"/>
      <c r="L70" s="296"/>
      <c r="M70" s="356"/>
      <c r="N70" s="237"/>
      <c r="O70" s="367"/>
      <c r="P70" s="167"/>
      <c r="Q70" s="651"/>
      <c r="R70" s="358"/>
      <c r="S70" s="259"/>
      <c r="T70" s="754">
        <f t="shared" si="9"/>
        <v>0</v>
      </c>
      <c r="U70" s="883"/>
      <c r="V70" s="731">
        <f t="shared" si="10"/>
        <v>101</v>
      </c>
      <c r="W70" s="585">
        <f t="shared" si="11"/>
        <v>51</v>
      </c>
      <c r="X70" s="593"/>
      <c r="Y70" s="593"/>
    </row>
    <row r="71" spans="1:25" ht="15.75" thickBot="1">
      <c r="A71" s="473"/>
      <c r="B71" s="518"/>
      <c r="C71" s="469"/>
      <c r="D71" s="599"/>
      <c r="E71" s="348"/>
      <c r="F71" s="242"/>
      <c r="G71" s="735">
        <f t="shared" si="8"/>
        <v>101</v>
      </c>
      <c r="H71" s="590"/>
      <c r="I71" s="269"/>
      <c r="J71" s="367"/>
      <c r="K71" s="167"/>
      <c r="L71" s="649"/>
      <c r="M71" s="586"/>
      <c r="N71" s="237"/>
      <c r="O71" s="367"/>
      <c r="P71" s="167"/>
      <c r="Q71" s="651"/>
      <c r="R71" s="879"/>
      <c r="S71" s="259"/>
      <c r="T71" s="754">
        <f t="shared" si="9"/>
        <v>0</v>
      </c>
      <c r="U71" s="880"/>
      <c r="V71" s="733">
        <f t="shared" si="10"/>
        <v>101</v>
      </c>
      <c r="W71" s="585">
        <f t="shared" si="11"/>
        <v>51</v>
      </c>
      <c r="X71" s="593"/>
      <c r="Y71" s="593"/>
    </row>
    <row r="72" spans="1:25" ht="15.75" thickBot="1">
      <c r="A72" s="52"/>
      <c r="B72" s="836"/>
      <c r="C72" s="838"/>
      <c r="D72" s="827"/>
      <c r="E72" s="352"/>
      <c r="F72" s="887"/>
      <c r="G72" s="889">
        <f t="shared" si="8"/>
        <v>101</v>
      </c>
      <c r="H72" s="890"/>
      <c r="I72" s="239"/>
      <c r="J72" s="228"/>
      <c r="K72" s="252"/>
      <c r="L72" s="891"/>
      <c r="M72" s="892"/>
      <c r="N72" s="239"/>
      <c r="O72" s="228"/>
      <c r="P72" s="252"/>
      <c r="Q72" s="893"/>
      <c r="R72" s="894"/>
      <c r="S72" s="266"/>
      <c r="T72" s="895">
        <f t="shared" si="9"/>
        <v>0</v>
      </c>
      <c r="U72" s="896"/>
      <c r="V72" s="897">
        <f t="shared" si="10"/>
        <v>101</v>
      </c>
      <c r="W72" s="585">
        <f t="shared" si="11"/>
        <v>51</v>
      </c>
      <c r="X72" s="593"/>
      <c r="Y72" s="593"/>
    </row>
    <row r="73" spans="1:25" ht="15.75" thickBot="1">
      <c r="A73" s="56"/>
      <c r="B73" s="55"/>
      <c r="C73" s="54"/>
      <c r="D73" s="160"/>
      <c r="E73" s="346"/>
      <c r="F73" s="714"/>
      <c r="G73" s="429"/>
      <c r="H73" s="710"/>
      <c r="I73" s="715"/>
      <c r="J73" s="716"/>
      <c r="K73" s="717"/>
      <c r="L73" s="718"/>
      <c r="M73" s="711"/>
      <c r="N73" s="719"/>
      <c r="O73" s="720"/>
      <c r="P73" s="721"/>
      <c r="Q73" s="718"/>
      <c r="R73" s="712"/>
      <c r="S73" s="722"/>
      <c r="T73" s="723"/>
      <c r="U73" s="713"/>
      <c r="V73" s="888"/>
      <c r="W73" s="101"/>
    </row>
    <row r="74" spans="1:25" ht="15.75" thickBot="1">
      <c r="A74" s="23"/>
      <c r="B74" s="24"/>
      <c r="C74" s="21"/>
      <c r="D74" s="110"/>
      <c r="E74" s="362"/>
      <c r="F74" s="196"/>
      <c r="G74" s="139"/>
      <c r="H74" s="354"/>
      <c r="I74" s="312"/>
      <c r="J74" s="313"/>
      <c r="K74" s="310"/>
      <c r="L74" s="311"/>
      <c r="M74" s="356"/>
      <c r="N74" s="314"/>
      <c r="O74" s="315"/>
      <c r="P74" s="323"/>
      <c r="Q74" s="311"/>
      <c r="R74" s="358"/>
      <c r="S74" s="327"/>
      <c r="T74" s="325"/>
      <c r="U74" s="360"/>
      <c r="V74" s="197"/>
      <c r="W74" s="101"/>
    </row>
    <row r="75" spans="1:25" ht="15.75" thickBot="1">
      <c r="A75" s="60"/>
      <c r="B75" s="59"/>
      <c r="C75" s="58"/>
      <c r="D75" s="166"/>
      <c r="E75" s="346"/>
      <c r="F75" s="196"/>
      <c r="G75" s="139"/>
      <c r="H75" s="354"/>
      <c r="I75" s="312"/>
      <c r="J75" s="313"/>
      <c r="K75" s="310"/>
      <c r="L75" s="311"/>
      <c r="M75" s="356"/>
      <c r="N75" s="314"/>
      <c r="O75" s="315"/>
      <c r="P75" s="323"/>
      <c r="Q75" s="311"/>
      <c r="R75" s="358"/>
      <c r="S75" s="327"/>
      <c r="T75" s="325"/>
      <c r="U75" s="360"/>
      <c r="V75" s="197"/>
      <c r="W75" s="101"/>
    </row>
    <row r="76" spans="1:25" ht="15.75" thickBot="1">
      <c r="A76" s="52"/>
      <c r="B76" s="51"/>
      <c r="C76" s="50"/>
      <c r="D76" s="111"/>
      <c r="E76" s="362"/>
      <c r="F76" s="363"/>
      <c r="G76" s="222"/>
      <c r="H76" s="355"/>
      <c r="I76" s="316"/>
      <c r="J76" s="317"/>
      <c r="K76" s="318"/>
      <c r="L76" s="319"/>
      <c r="M76" s="357"/>
      <c r="N76" s="320"/>
      <c r="O76" s="321"/>
      <c r="P76" s="324"/>
      <c r="Q76" s="322"/>
      <c r="R76" s="359"/>
      <c r="S76" s="328"/>
      <c r="T76" s="326"/>
      <c r="U76" s="361"/>
      <c r="V76" s="223"/>
      <c r="W76" s="101"/>
    </row>
  </sheetData>
  <sortState xmlns:xlrd2="http://schemas.microsoft.com/office/spreadsheetml/2017/richdata2" ref="A8:W60">
    <sortCondition descending="1" ref="V8:V60"/>
    <sortCondition descending="1" ref="G8:G60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I55"/>
  <sheetViews>
    <sheetView zoomScale="110" zoomScaleNormal="110" workbookViewId="0">
      <selection activeCell="I43" sqref="I43"/>
    </sheetView>
  </sheetViews>
  <sheetFormatPr defaultRowHeight="15"/>
  <cols>
    <col min="1" max="1" width="11.28515625" customWidth="1"/>
    <col min="2" max="2" width="47.7109375" customWidth="1"/>
    <col min="3" max="3" width="17.140625" customWidth="1"/>
  </cols>
  <sheetData>
    <row r="1" spans="1:9" ht="23.25">
      <c r="A1" s="1103" t="s">
        <v>268</v>
      </c>
      <c r="B1" s="1103"/>
      <c r="C1" s="1103"/>
      <c r="D1" s="140"/>
      <c r="E1" s="140"/>
      <c r="F1" s="140"/>
      <c r="G1" s="140"/>
      <c r="H1" s="140"/>
      <c r="I1" s="140"/>
    </row>
    <row r="2" spans="1:9">
      <c r="B2" s="1"/>
    </row>
    <row r="3" spans="1:9" ht="15.75">
      <c r="A3" s="1104" t="s">
        <v>26</v>
      </c>
      <c r="B3" s="1104"/>
      <c r="C3" s="545"/>
      <c r="G3" s="47"/>
      <c r="H3" s="47"/>
    </row>
    <row r="5" spans="1:9" ht="15.75">
      <c r="B5" s="141" t="s">
        <v>269</v>
      </c>
    </row>
    <row r="7" spans="1:9" ht="15.75">
      <c r="B7" s="39"/>
      <c r="C7" s="142"/>
      <c r="F7" s="1"/>
    </row>
    <row r="8" spans="1:9" ht="15.75">
      <c r="B8" s="143" t="s">
        <v>270</v>
      </c>
      <c r="C8" s="142"/>
      <c r="F8" s="1"/>
    </row>
    <row r="9" spans="1:9" ht="16.5" thickBot="1">
      <c r="B9" s="39"/>
      <c r="F9" s="1"/>
    </row>
    <row r="10" spans="1:9" ht="15.75" thickTop="1">
      <c r="A10" s="1095" t="s">
        <v>10</v>
      </c>
      <c r="B10" s="1105" t="s">
        <v>7</v>
      </c>
      <c r="C10" s="1101" t="s">
        <v>140</v>
      </c>
      <c r="D10" s="43"/>
      <c r="E10" s="43"/>
      <c r="F10" s="144"/>
    </row>
    <row r="11" spans="1:9">
      <c r="A11" s="1096"/>
      <c r="B11" s="1106"/>
      <c r="C11" s="1102"/>
      <c r="D11" s="43"/>
      <c r="E11" s="43"/>
      <c r="F11" s="1094"/>
    </row>
    <row r="12" spans="1:9" ht="15.75" thickBot="1">
      <c r="A12" s="1097"/>
      <c r="B12" s="1107"/>
      <c r="C12" s="1102"/>
      <c r="D12" s="144"/>
      <c r="E12" s="195"/>
      <c r="F12" s="1094"/>
    </row>
    <row r="13" spans="1:9" ht="15.75">
      <c r="A13" s="145">
        <v>1</v>
      </c>
      <c r="B13" s="1046" t="s">
        <v>50</v>
      </c>
      <c r="C13" s="146">
        <v>696</v>
      </c>
      <c r="D13" s="147"/>
      <c r="E13" s="148"/>
      <c r="F13" s="38"/>
    </row>
    <row r="14" spans="1:9" ht="15.75">
      <c r="A14" s="149">
        <v>2</v>
      </c>
      <c r="B14" s="908" t="s">
        <v>188</v>
      </c>
      <c r="C14" s="157">
        <v>677</v>
      </c>
      <c r="D14" s="147"/>
      <c r="E14" s="148"/>
      <c r="F14" s="38"/>
    </row>
    <row r="15" spans="1:9" ht="15.75">
      <c r="A15" s="149">
        <v>3</v>
      </c>
      <c r="B15" s="912" t="s">
        <v>56</v>
      </c>
      <c r="C15" s="157">
        <v>655</v>
      </c>
      <c r="D15" s="147"/>
      <c r="E15" s="148"/>
      <c r="F15" s="637"/>
    </row>
    <row r="16" spans="1:9" ht="15.75">
      <c r="A16" s="155">
        <v>4</v>
      </c>
      <c r="B16" s="905" t="s">
        <v>61</v>
      </c>
      <c r="C16" s="150">
        <v>651</v>
      </c>
      <c r="D16" s="147"/>
      <c r="E16" s="148"/>
      <c r="F16" s="38"/>
    </row>
    <row r="17" spans="1:7" ht="15.75">
      <c r="A17" s="149">
        <v>5</v>
      </c>
      <c r="B17" s="906" t="s">
        <v>166</v>
      </c>
      <c r="C17" s="150">
        <v>649</v>
      </c>
      <c r="D17" s="147"/>
      <c r="E17" s="148"/>
      <c r="F17" s="637"/>
    </row>
    <row r="18" spans="1:7" ht="15.75">
      <c r="A18" s="149">
        <v>6</v>
      </c>
      <c r="B18" s="905" t="s">
        <v>160</v>
      </c>
      <c r="C18" s="150">
        <v>647</v>
      </c>
      <c r="D18" s="147"/>
      <c r="E18" s="148"/>
      <c r="F18" s="38"/>
    </row>
    <row r="19" spans="1:7" ht="15.75">
      <c r="A19" s="155">
        <v>7</v>
      </c>
      <c r="B19" s="906" t="s">
        <v>169</v>
      </c>
      <c r="C19" s="150">
        <v>616</v>
      </c>
      <c r="D19" s="147"/>
      <c r="E19" s="148"/>
      <c r="F19" s="38"/>
    </row>
    <row r="20" spans="1:7" ht="15.75">
      <c r="A20" s="149">
        <v>8</v>
      </c>
      <c r="B20" s="911" t="s">
        <v>203</v>
      </c>
      <c r="C20" s="150">
        <v>593</v>
      </c>
      <c r="D20" s="147"/>
      <c r="E20" s="148"/>
      <c r="F20" s="661"/>
      <c r="G20" s="637"/>
    </row>
    <row r="21" spans="1:7" ht="15.75">
      <c r="A21" s="149">
        <v>9</v>
      </c>
      <c r="B21" s="906" t="s">
        <v>211</v>
      </c>
      <c r="C21" s="150">
        <v>583</v>
      </c>
      <c r="D21" s="147"/>
      <c r="E21" s="148"/>
      <c r="F21" s="662"/>
    </row>
    <row r="22" spans="1:7" ht="15.75">
      <c r="A22" s="155">
        <v>10</v>
      </c>
      <c r="B22" s="906" t="s">
        <v>183</v>
      </c>
      <c r="C22" s="150">
        <v>582</v>
      </c>
      <c r="D22" s="147"/>
      <c r="E22" s="148"/>
      <c r="F22" s="38"/>
    </row>
    <row r="23" spans="1:7" ht="15.75">
      <c r="A23" s="149">
        <v>11</v>
      </c>
      <c r="B23" s="516" t="s">
        <v>172</v>
      </c>
      <c r="C23" s="150">
        <v>568</v>
      </c>
      <c r="D23" s="147"/>
      <c r="E23" s="148"/>
      <c r="F23" s="38"/>
    </row>
    <row r="24" spans="1:7" ht="15.75">
      <c r="A24" s="149">
        <v>12</v>
      </c>
      <c r="B24" s="905" t="s">
        <v>47</v>
      </c>
      <c r="C24" s="150">
        <v>509</v>
      </c>
      <c r="D24" s="147"/>
      <c r="E24" s="148"/>
      <c r="F24" s="38"/>
    </row>
    <row r="25" spans="1:7" ht="15.75">
      <c r="A25" s="155">
        <v>13</v>
      </c>
      <c r="B25" s="909" t="s">
        <v>18</v>
      </c>
      <c r="C25" s="150">
        <v>508</v>
      </c>
      <c r="D25" s="147"/>
      <c r="E25" s="148"/>
      <c r="F25" s="38"/>
    </row>
    <row r="26" spans="1:7" ht="15.75">
      <c r="A26" s="149">
        <v>14</v>
      </c>
      <c r="B26" s="908"/>
      <c r="C26" s="150"/>
      <c r="D26" s="147"/>
      <c r="E26" s="148"/>
      <c r="F26" s="38"/>
    </row>
    <row r="27" spans="1:7" ht="15.75">
      <c r="A27" s="158">
        <v>15</v>
      </c>
      <c r="B27" s="905"/>
      <c r="C27" s="150"/>
      <c r="D27" s="147"/>
      <c r="E27" s="148"/>
      <c r="F27" s="38"/>
      <c r="G27" s="637"/>
    </row>
    <row r="28" spans="1:7" ht="15.75">
      <c r="A28" s="149">
        <v>16</v>
      </c>
      <c r="B28" s="612"/>
      <c r="C28" s="150"/>
      <c r="D28" s="147"/>
      <c r="E28" s="148"/>
      <c r="F28" s="38"/>
    </row>
    <row r="29" spans="1:7" ht="15.75">
      <c r="A29" s="149"/>
      <c r="B29" s="612"/>
      <c r="C29" s="150"/>
      <c r="D29" s="147"/>
      <c r="E29" s="148"/>
      <c r="F29" s="38"/>
    </row>
    <row r="30" spans="1:7" ht="15.75">
      <c r="A30" s="149"/>
      <c r="B30" s="664"/>
      <c r="C30" s="150"/>
      <c r="D30" s="147"/>
      <c r="E30" s="148"/>
      <c r="F30" s="38"/>
    </row>
    <row r="31" spans="1:7" ht="16.5" thickBot="1">
      <c r="A31" s="151"/>
      <c r="B31" s="793"/>
      <c r="C31" s="152"/>
      <c r="D31" s="147"/>
      <c r="E31" s="148"/>
      <c r="F31" s="38"/>
    </row>
    <row r="32" spans="1:7" ht="15.75" thickTop="1">
      <c r="A32" s="144"/>
      <c r="B32" s="193"/>
      <c r="C32" s="153"/>
      <c r="D32" s="45"/>
      <c r="F32" s="1"/>
    </row>
    <row r="33" spans="1:8" ht="15.75">
      <c r="A33" s="144"/>
      <c r="B33" s="154" t="s">
        <v>271</v>
      </c>
      <c r="C33" s="153"/>
      <c r="D33" s="45"/>
      <c r="F33" s="1"/>
      <c r="H33" s="612"/>
    </row>
    <row r="34" spans="1:8" ht="17.25" customHeight="1" thickBot="1">
      <c r="A34" s="1074"/>
      <c r="B34" s="1074"/>
      <c r="C34" s="1074"/>
      <c r="D34" s="45"/>
      <c r="F34" s="1"/>
    </row>
    <row r="35" spans="1:8" ht="17.25" customHeight="1" thickTop="1">
      <c r="A35" s="1095" t="s">
        <v>10</v>
      </c>
      <c r="B35" s="1098" t="s">
        <v>7</v>
      </c>
      <c r="C35" s="1101" t="s">
        <v>140</v>
      </c>
      <c r="D35" s="45"/>
      <c r="F35" s="1"/>
    </row>
    <row r="36" spans="1:8" ht="17.25" customHeight="1">
      <c r="A36" s="1096"/>
      <c r="B36" s="1099"/>
      <c r="C36" s="1102"/>
      <c r="D36" s="45"/>
      <c r="F36" s="1"/>
    </row>
    <row r="37" spans="1:8" ht="15.75" thickBot="1">
      <c r="A37" s="1097"/>
      <c r="B37" s="1100"/>
      <c r="C37" s="1102"/>
      <c r="D37" s="441"/>
    </row>
    <row r="38" spans="1:8" ht="15.75">
      <c r="A38" s="145">
        <v>1</v>
      </c>
      <c r="B38" s="507" t="s">
        <v>14</v>
      </c>
      <c r="C38" s="146">
        <v>893</v>
      </c>
    </row>
    <row r="39" spans="1:8" ht="15.75">
      <c r="A39" s="149">
        <v>2</v>
      </c>
      <c r="B39" s="905" t="s">
        <v>21</v>
      </c>
      <c r="C39" s="150">
        <v>795</v>
      </c>
    </row>
    <row r="40" spans="1:8" ht="15.75">
      <c r="A40" s="158">
        <v>3</v>
      </c>
      <c r="B40" s="904" t="s">
        <v>26</v>
      </c>
      <c r="C40" s="150">
        <v>743.5</v>
      </c>
    </row>
    <row r="41" spans="1:8" ht="15.75">
      <c r="A41" s="149">
        <v>4</v>
      </c>
      <c r="B41" s="814" t="s">
        <v>18</v>
      </c>
      <c r="C41" s="150">
        <v>716.5</v>
      </c>
    </row>
    <row r="42" spans="1:8" ht="15.75">
      <c r="A42" s="149">
        <v>5</v>
      </c>
      <c r="B42" s="907" t="s">
        <v>54</v>
      </c>
      <c r="C42" s="150">
        <v>713</v>
      </c>
      <c r="F42" s="128"/>
    </row>
    <row r="43" spans="1:8" ht="15.75">
      <c r="A43" s="149">
        <v>6</v>
      </c>
      <c r="B43" s="905" t="s">
        <v>36</v>
      </c>
      <c r="C43" s="150">
        <v>701.5</v>
      </c>
    </row>
    <row r="44" spans="1:8" ht="15.75">
      <c r="A44" s="155">
        <v>7</v>
      </c>
      <c r="B44" s="907" t="s">
        <v>31</v>
      </c>
      <c r="C44" s="150">
        <v>656</v>
      </c>
    </row>
    <row r="45" spans="1:8" ht="15.75">
      <c r="A45" s="149">
        <v>8</v>
      </c>
      <c r="B45" s="906" t="s">
        <v>39</v>
      </c>
      <c r="C45" s="150">
        <v>653.5</v>
      </c>
      <c r="F45" s="663"/>
    </row>
    <row r="46" spans="1:8" ht="15.75">
      <c r="A46" s="158">
        <v>9</v>
      </c>
      <c r="B46" s="905" t="s">
        <v>47</v>
      </c>
      <c r="C46" s="150">
        <v>649</v>
      </c>
    </row>
    <row r="47" spans="1:8" ht="15.75">
      <c r="A47" s="149">
        <v>10</v>
      </c>
      <c r="B47" s="905" t="s">
        <v>67</v>
      </c>
      <c r="C47" s="150">
        <v>643.5</v>
      </c>
    </row>
    <row r="48" spans="1:8" ht="15.75">
      <c r="A48" s="149">
        <v>11</v>
      </c>
      <c r="B48" s="905" t="s">
        <v>50</v>
      </c>
      <c r="C48" s="150">
        <v>627.5</v>
      </c>
      <c r="F48" s="637"/>
    </row>
    <row r="49" spans="1:3" ht="15.75">
      <c r="A49" s="149">
        <v>12</v>
      </c>
      <c r="B49" s="906" t="s">
        <v>56</v>
      </c>
      <c r="C49" s="150">
        <v>619.5</v>
      </c>
    </row>
    <row r="50" spans="1:3" ht="15.75">
      <c r="A50" s="155">
        <v>13</v>
      </c>
      <c r="B50" s="905" t="s">
        <v>43</v>
      </c>
      <c r="C50" s="150">
        <v>596.5</v>
      </c>
    </row>
    <row r="51" spans="1:3" ht="15.75">
      <c r="A51" s="149">
        <v>14</v>
      </c>
      <c r="B51" s="905" t="s">
        <v>84</v>
      </c>
      <c r="C51" s="150">
        <v>581.5</v>
      </c>
    </row>
    <row r="52" spans="1:3" ht="15.75">
      <c r="A52" s="155">
        <v>15</v>
      </c>
      <c r="B52" s="540" t="s">
        <v>69</v>
      </c>
      <c r="C52" s="150">
        <v>566</v>
      </c>
    </row>
    <row r="53" spans="1:3" ht="15.75">
      <c r="A53" s="156">
        <v>16</v>
      </c>
      <c r="B53" s="507" t="s">
        <v>61</v>
      </c>
      <c r="C53" s="150">
        <v>548</v>
      </c>
    </row>
    <row r="54" spans="1:3" ht="16.5" thickBot="1">
      <c r="A54" s="151"/>
      <c r="B54" s="612"/>
      <c r="C54" s="794"/>
    </row>
    <row r="55" spans="1:3" ht="15.75" thickTop="1">
      <c r="B55" s="637"/>
      <c r="C55" s="795"/>
    </row>
  </sheetData>
  <sortState xmlns:xlrd2="http://schemas.microsoft.com/office/spreadsheetml/2017/richdata2" ref="B38:C53">
    <sortCondition descending="1" ref="C38:C53"/>
  </sortState>
  <mergeCells count="10">
    <mergeCell ref="A1:C1"/>
    <mergeCell ref="A3:B3"/>
    <mergeCell ref="A10:A12"/>
    <mergeCell ref="B10:B12"/>
    <mergeCell ref="C10:C12"/>
    <mergeCell ref="F11:F12"/>
    <mergeCell ref="A34:C34"/>
    <mergeCell ref="A35:A37"/>
    <mergeCell ref="B35:B37"/>
    <mergeCell ref="C35:C37"/>
  </mergeCells>
  <pageMargins left="0.70866141732283472" right="0.70866141732283472" top="0.78740157480314965" bottom="0.78740157480314965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75"/>
  <sheetViews>
    <sheetView zoomScale="120" zoomScaleNormal="120" zoomScaleSheetLayoutView="120" workbookViewId="0">
      <selection activeCell="P56" sqref="P56"/>
    </sheetView>
  </sheetViews>
  <sheetFormatPr defaultRowHeight="15"/>
  <cols>
    <col min="1" max="1" width="13.5703125" customWidth="1"/>
    <col min="2" max="2" width="12.28515625" customWidth="1"/>
    <col min="3" max="3" width="10.28515625" style="1" customWidth="1"/>
    <col min="4" max="4" width="34.28515625" customWidth="1"/>
  </cols>
  <sheetData>
    <row r="1" spans="1:14" ht="19.5" customHeight="1">
      <c r="A1" s="1047" t="s">
        <v>120</v>
      </c>
      <c r="B1" s="1047"/>
      <c r="C1" s="1047"/>
      <c r="D1" s="1047"/>
      <c r="E1" s="1047"/>
      <c r="F1" s="1047"/>
      <c r="G1" s="1047"/>
      <c r="H1" s="1047"/>
      <c r="I1" s="1047"/>
      <c r="J1" s="6"/>
      <c r="K1" s="6"/>
      <c r="L1" s="6"/>
      <c r="M1" s="6"/>
      <c r="N1" s="7"/>
    </row>
    <row r="2" spans="1:14" ht="15" customHeight="1">
      <c r="A2" s="12" t="s">
        <v>1</v>
      </c>
      <c r="C2" s="13"/>
      <c r="D2" s="10"/>
      <c r="E2" s="1048" t="s">
        <v>2</v>
      </c>
      <c r="F2" s="1049"/>
      <c r="G2" s="1049"/>
      <c r="H2" s="1049"/>
      <c r="I2" s="1049"/>
      <c r="J2" s="6"/>
      <c r="K2" s="6"/>
      <c r="L2" s="6"/>
      <c r="M2" s="6"/>
      <c r="N2" s="7"/>
    </row>
    <row r="3" spans="1:14" ht="15" customHeight="1">
      <c r="A3" s="1052" t="s">
        <v>121</v>
      </c>
      <c r="B3" s="1052"/>
      <c r="C3" s="1052"/>
      <c r="D3" s="1052"/>
      <c r="E3" s="1052"/>
      <c r="F3" s="1052"/>
      <c r="G3" s="1052"/>
      <c r="H3" s="1052"/>
      <c r="I3" s="1052"/>
      <c r="J3" s="6">
        <v>900</v>
      </c>
      <c r="K3" s="6"/>
      <c r="L3" s="6"/>
      <c r="M3" s="6"/>
      <c r="N3" s="7"/>
    </row>
    <row r="4" spans="1:14" ht="15" customHeight="1" thickBot="1">
      <c r="A4" s="3"/>
      <c r="B4" s="8"/>
      <c r="C4" s="8"/>
      <c r="D4" s="8"/>
      <c r="E4" s="8"/>
      <c r="F4" s="8"/>
      <c r="G4" s="8"/>
      <c r="H4" s="8"/>
      <c r="I4" s="8"/>
      <c r="J4" s="6" t="s">
        <v>122</v>
      </c>
      <c r="K4" s="6"/>
      <c r="L4" s="6"/>
      <c r="M4" s="6"/>
      <c r="N4" s="7"/>
    </row>
    <row r="5" spans="1:14" ht="25.5">
      <c r="A5" s="18" t="s">
        <v>4</v>
      </c>
      <c r="B5" s="15" t="s">
        <v>5</v>
      </c>
      <c r="C5" s="117" t="s">
        <v>6</v>
      </c>
      <c r="D5" s="20" t="s">
        <v>7</v>
      </c>
      <c r="E5" s="18" t="s">
        <v>123</v>
      </c>
      <c r="F5" s="15" t="s">
        <v>124</v>
      </c>
      <c r="G5" s="19" t="s">
        <v>125</v>
      </c>
      <c r="H5" s="15" t="s">
        <v>9</v>
      </c>
      <c r="I5" s="20" t="s">
        <v>10</v>
      </c>
      <c r="J5" s="25"/>
      <c r="K5" s="119"/>
      <c r="L5" s="3">
        <v>1</v>
      </c>
      <c r="M5" s="3">
        <v>2</v>
      </c>
      <c r="N5" s="3">
        <v>3</v>
      </c>
    </row>
    <row r="6" spans="1:14" ht="15" customHeight="1">
      <c r="A6" s="476" t="s">
        <v>27</v>
      </c>
      <c r="B6" s="485" t="s">
        <v>28</v>
      </c>
      <c r="C6" s="486">
        <v>2006</v>
      </c>
      <c r="D6" s="507" t="s">
        <v>14</v>
      </c>
      <c r="E6" s="371">
        <v>1013</v>
      </c>
      <c r="F6" s="231">
        <v>981</v>
      </c>
      <c r="G6" s="442">
        <v>1005</v>
      </c>
      <c r="H6" s="407">
        <v>87</v>
      </c>
      <c r="I6" s="129">
        <v>1</v>
      </c>
      <c r="J6" s="607">
        <f t="shared" ref="J6:J37" si="0">FLOOR(L6,10)</f>
        <v>1010</v>
      </c>
      <c r="K6" s="131"/>
      <c r="L6" s="608">
        <f t="shared" ref="L6:L37" si="1">MAX(E6:G6)</f>
        <v>1013</v>
      </c>
      <c r="M6" s="608">
        <f t="shared" ref="M6:M37" si="2">SUM(E6:G6)-L6-N6</f>
        <v>1005</v>
      </c>
      <c r="N6" s="608">
        <f t="shared" ref="N6:N37" si="3">MIN(E6:G6)</f>
        <v>981</v>
      </c>
    </row>
    <row r="7" spans="1:14" ht="15.75" customHeight="1">
      <c r="A7" s="925" t="s">
        <v>53</v>
      </c>
      <c r="B7" s="842" t="s">
        <v>49</v>
      </c>
      <c r="C7" s="844">
        <v>2007</v>
      </c>
      <c r="D7" s="841" t="s">
        <v>54</v>
      </c>
      <c r="E7" s="269">
        <v>952</v>
      </c>
      <c r="F7" s="237">
        <v>986</v>
      </c>
      <c r="G7" s="443">
        <v>997</v>
      </c>
      <c r="H7" s="407">
        <v>83</v>
      </c>
      <c r="I7" s="130">
        <v>2</v>
      </c>
      <c r="J7" s="607">
        <f t="shared" si="0"/>
        <v>990</v>
      </c>
      <c r="K7" s="131"/>
      <c r="L7" s="608">
        <f t="shared" si="1"/>
        <v>997</v>
      </c>
      <c r="M7" s="608">
        <f t="shared" si="2"/>
        <v>986</v>
      </c>
      <c r="N7" s="608">
        <f t="shared" si="3"/>
        <v>952</v>
      </c>
    </row>
    <row r="8" spans="1:14">
      <c r="A8" s="476" t="s">
        <v>95</v>
      </c>
      <c r="B8" s="485" t="s">
        <v>96</v>
      </c>
      <c r="C8" s="486">
        <v>2008</v>
      </c>
      <c r="D8" s="604" t="s">
        <v>39</v>
      </c>
      <c r="E8" s="269"/>
      <c r="F8" s="237"/>
      <c r="G8" s="443">
        <v>952</v>
      </c>
      <c r="H8" s="407">
        <v>75</v>
      </c>
      <c r="I8" s="687">
        <v>3</v>
      </c>
      <c r="J8" s="607">
        <f t="shared" si="0"/>
        <v>950</v>
      </c>
      <c r="K8" s="131"/>
      <c r="L8" s="608">
        <f t="shared" si="1"/>
        <v>952</v>
      </c>
      <c r="M8" s="608">
        <f t="shared" si="2"/>
        <v>-952</v>
      </c>
      <c r="N8" s="608">
        <f t="shared" si="3"/>
        <v>952</v>
      </c>
    </row>
    <row r="9" spans="1:14">
      <c r="A9" s="476" t="s">
        <v>103</v>
      </c>
      <c r="B9" s="464" t="s">
        <v>23</v>
      </c>
      <c r="C9" s="949">
        <v>2006</v>
      </c>
      <c r="D9" s="567" t="s">
        <v>61</v>
      </c>
      <c r="E9" s="269">
        <v>883</v>
      </c>
      <c r="F9" s="954">
        <v>927</v>
      </c>
      <c r="G9" s="846">
        <v>916</v>
      </c>
      <c r="H9" s="414">
        <v>69</v>
      </c>
      <c r="I9" s="130"/>
      <c r="J9" s="607">
        <f t="shared" si="0"/>
        <v>920</v>
      </c>
      <c r="K9" s="131"/>
      <c r="L9" s="608">
        <f t="shared" si="1"/>
        <v>927</v>
      </c>
      <c r="M9" s="608">
        <f t="shared" si="2"/>
        <v>916</v>
      </c>
      <c r="N9" s="608">
        <f t="shared" si="3"/>
        <v>883</v>
      </c>
    </row>
    <row r="10" spans="1:14">
      <c r="A10" s="918" t="s">
        <v>112</v>
      </c>
      <c r="B10" s="489" t="s">
        <v>59</v>
      </c>
      <c r="C10" s="465">
        <v>2008</v>
      </c>
      <c r="D10" s="505" t="s">
        <v>67</v>
      </c>
      <c r="E10" s="373">
        <v>910</v>
      </c>
      <c r="F10" s="232">
        <v>926</v>
      </c>
      <c r="G10" s="955">
        <v>924</v>
      </c>
      <c r="H10" s="956">
        <v>69</v>
      </c>
      <c r="I10" s="687"/>
      <c r="J10" s="607">
        <f t="shared" si="0"/>
        <v>920</v>
      </c>
      <c r="K10" s="131"/>
      <c r="L10" s="608">
        <f t="shared" si="1"/>
        <v>926</v>
      </c>
      <c r="M10" s="608">
        <f t="shared" si="2"/>
        <v>924</v>
      </c>
      <c r="N10" s="608">
        <f t="shared" si="3"/>
        <v>910</v>
      </c>
    </row>
    <row r="11" spans="1:14">
      <c r="A11" s="924" t="s">
        <v>117</v>
      </c>
      <c r="B11" s="86" t="s">
        <v>118</v>
      </c>
      <c r="C11" s="85">
        <v>2008</v>
      </c>
      <c r="D11" s="160" t="s">
        <v>54</v>
      </c>
      <c r="E11" s="269">
        <v>890</v>
      </c>
      <c r="F11" s="237">
        <v>921</v>
      </c>
      <c r="G11" s="443">
        <v>924</v>
      </c>
      <c r="H11" s="407">
        <v>69</v>
      </c>
      <c r="I11" s="687"/>
      <c r="J11" s="607">
        <f t="shared" si="0"/>
        <v>920</v>
      </c>
      <c r="K11" s="131"/>
      <c r="L11" s="608">
        <f t="shared" si="1"/>
        <v>924</v>
      </c>
      <c r="M11" s="608">
        <f t="shared" si="2"/>
        <v>921</v>
      </c>
      <c r="N11" s="608">
        <f t="shared" si="3"/>
        <v>890</v>
      </c>
    </row>
    <row r="12" spans="1:14">
      <c r="A12" s="925" t="s">
        <v>29</v>
      </c>
      <c r="B12" s="83" t="s">
        <v>30</v>
      </c>
      <c r="C12" s="62">
        <v>2006</v>
      </c>
      <c r="D12" s="160" t="s">
        <v>31</v>
      </c>
      <c r="E12" s="269">
        <v>923</v>
      </c>
      <c r="F12" s="237"/>
      <c r="G12" s="443"/>
      <c r="H12" s="407">
        <v>69</v>
      </c>
      <c r="I12" s="130"/>
      <c r="J12" s="607">
        <f t="shared" si="0"/>
        <v>920</v>
      </c>
      <c r="K12" s="131"/>
      <c r="L12" s="608">
        <f t="shared" si="1"/>
        <v>923</v>
      </c>
      <c r="M12" s="608">
        <f t="shared" si="2"/>
        <v>-923</v>
      </c>
      <c r="N12" s="608">
        <f t="shared" si="3"/>
        <v>923</v>
      </c>
    </row>
    <row r="13" spans="1:14">
      <c r="A13" s="839" t="s">
        <v>94</v>
      </c>
      <c r="B13" s="492" t="s">
        <v>35</v>
      </c>
      <c r="C13" s="493">
        <v>2007</v>
      </c>
      <c r="D13" s="567" t="s">
        <v>36</v>
      </c>
      <c r="E13" s="690">
        <v>919</v>
      </c>
      <c r="F13" s="954">
        <v>862</v>
      </c>
      <c r="G13" s="957">
        <v>923</v>
      </c>
      <c r="H13" s="956">
        <v>69</v>
      </c>
      <c r="I13" s="687"/>
      <c r="J13" s="607">
        <f t="shared" si="0"/>
        <v>920</v>
      </c>
      <c r="K13" s="131"/>
      <c r="L13" s="608">
        <f t="shared" si="1"/>
        <v>923</v>
      </c>
      <c r="M13" s="608">
        <f t="shared" si="2"/>
        <v>919</v>
      </c>
      <c r="N13" s="608">
        <f t="shared" si="3"/>
        <v>862</v>
      </c>
    </row>
    <row r="14" spans="1:14">
      <c r="A14" s="476" t="s">
        <v>101</v>
      </c>
      <c r="B14" s="464" t="s">
        <v>33</v>
      </c>
      <c r="C14" s="465">
        <v>2005</v>
      </c>
      <c r="D14" s="505" t="s">
        <v>84</v>
      </c>
      <c r="E14" s="269">
        <v>871</v>
      </c>
      <c r="F14" s="232">
        <v>905</v>
      </c>
      <c r="G14" s="450">
        <v>912</v>
      </c>
      <c r="H14" s="409">
        <v>67</v>
      </c>
      <c r="I14" s="687"/>
      <c r="J14" s="607">
        <f t="shared" si="0"/>
        <v>910</v>
      </c>
      <c r="K14" s="131"/>
      <c r="L14" s="608">
        <f t="shared" si="1"/>
        <v>912</v>
      </c>
      <c r="M14" s="608">
        <f t="shared" si="2"/>
        <v>905</v>
      </c>
      <c r="N14" s="608">
        <f t="shared" si="3"/>
        <v>871</v>
      </c>
    </row>
    <row r="15" spans="1:14">
      <c r="A15" s="923" t="s">
        <v>76</v>
      </c>
      <c r="B15" s="840" t="s">
        <v>42</v>
      </c>
      <c r="C15" s="467">
        <v>2007</v>
      </c>
      <c r="D15" s="479" t="s">
        <v>26</v>
      </c>
      <c r="E15" s="269">
        <v>900</v>
      </c>
      <c r="F15" s="237">
        <v>875</v>
      </c>
      <c r="G15" s="443">
        <v>909</v>
      </c>
      <c r="H15" s="406">
        <v>65</v>
      </c>
      <c r="I15" s="130"/>
      <c r="J15" s="607">
        <f t="shared" si="0"/>
        <v>900</v>
      </c>
      <c r="K15" s="131"/>
      <c r="L15" s="608">
        <f t="shared" si="1"/>
        <v>909</v>
      </c>
      <c r="M15" s="608">
        <f t="shared" si="2"/>
        <v>900</v>
      </c>
      <c r="N15" s="608">
        <f t="shared" si="3"/>
        <v>875</v>
      </c>
    </row>
    <row r="16" spans="1:14">
      <c r="A16" s="925" t="s">
        <v>106</v>
      </c>
      <c r="B16" s="83" t="s">
        <v>107</v>
      </c>
      <c r="C16" s="85">
        <v>2007</v>
      </c>
      <c r="D16" s="160" t="s">
        <v>31</v>
      </c>
      <c r="E16" s="269">
        <v>871</v>
      </c>
      <c r="F16" s="237">
        <v>871</v>
      </c>
      <c r="G16" s="443">
        <v>907</v>
      </c>
      <c r="H16" s="407">
        <v>65</v>
      </c>
      <c r="I16" s="130"/>
      <c r="J16" s="607">
        <f t="shared" si="0"/>
        <v>900</v>
      </c>
      <c r="K16" s="131"/>
      <c r="L16" s="608">
        <f t="shared" si="1"/>
        <v>907</v>
      </c>
      <c r="M16" s="608">
        <f t="shared" si="2"/>
        <v>871</v>
      </c>
      <c r="N16" s="608">
        <f t="shared" si="3"/>
        <v>871</v>
      </c>
    </row>
    <row r="17" spans="1:14">
      <c r="A17" s="945" t="s">
        <v>22</v>
      </c>
      <c r="B17" s="495" t="s">
        <v>23</v>
      </c>
      <c r="C17" s="496">
        <v>2007</v>
      </c>
      <c r="D17" s="507" t="s">
        <v>21</v>
      </c>
      <c r="E17" s="690">
        <v>875</v>
      </c>
      <c r="F17" s="958">
        <v>890</v>
      </c>
      <c r="G17" s="959">
        <v>906</v>
      </c>
      <c r="H17" s="414">
        <v>65</v>
      </c>
      <c r="I17" s="125"/>
      <c r="J17" s="607">
        <f t="shared" si="0"/>
        <v>900</v>
      </c>
      <c r="K17" s="131"/>
      <c r="L17" s="608">
        <f t="shared" si="1"/>
        <v>906</v>
      </c>
      <c r="M17" s="608">
        <f t="shared" si="2"/>
        <v>890</v>
      </c>
      <c r="N17" s="608">
        <f t="shared" si="3"/>
        <v>875</v>
      </c>
    </row>
    <row r="18" spans="1:14">
      <c r="A18" s="476" t="s">
        <v>19</v>
      </c>
      <c r="B18" s="464" t="s">
        <v>20</v>
      </c>
      <c r="C18" s="465">
        <v>2006</v>
      </c>
      <c r="D18" s="505" t="s">
        <v>21</v>
      </c>
      <c r="E18" s="269">
        <v>884</v>
      </c>
      <c r="F18" s="954">
        <v>844</v>
      </c>
      <c r="G18" s="450">
        <v>902</v>
      </c>
      <c r="H18" s="956">
        <v>65</v>
      </c>
      <c r="I18" s="130"/>
      <c r="J18" s="607">
        <f t="shared" si="0"/>
        <v>900</v>
      </c>
      <c r="K18" s="131"/>
      <c r="L18" s="608">
        <f t="shared" si="1"/>
        <v>902</v>
      </c>
      <c r="M18" s="608">
        <f t="shared" si="2"/>
        <v>884</v>
      </c>
      <c r="N18" s="608">
        <f t="shared" si="3"/>
        <v>844</v>
      </c>
    </row>
    <row r="19" spans="1:14">
      <c r="A19" s="470" t="s">
        <v>62</v>
      </c>
      <c r="B19" s="466" t="s">
        <v>63</v>
      </c>
      <c r="C19" s="467">
        <v>2007</v>
      </c>
      <c r="D19" s="537" t="s">
        <v>26</v>
      </c>
      <c r="E19" s="269"/>
      <c r="F19" s="237">
        <v>895</v>
      </c>
      <c r="G19" s="443"/>
      <c r="H19" s="407">
        <v>63</v>
      </c>
      <c r="I19" s="130"/>
      <c r="J19" s="607">
        <f t="shared" si="0"/>
        <v>890</v>
      </c>
      <c r="K19" s="131"/>
      <c r="L19" s="608">
        <f t="shared" si="1"/>
        <v>895</v>
      </c>
      <c r="M19" s="608">
        <f t="shared" si="2"/>
        <v>-895</v>
      </c>
      <c r="N19" s="608">
        <f t="shared" si="3"/>
        <v>895</v>
      </c>
    </row>
    <row r="20" spans="1:14">
      <c r="A20" s="476" t="s">
        <v>104</v>
      </c>
      <c r="B20" s="464" t="s">
        <v>105</v>
      </c>
      <c r="C20" s="465">
        <v>2006</v>
      </c>
      <c r="D20" s="567" t="s">
        <v>84</v>
      </c>
      <c r="E20" s="269">
        <v>880</v>
      </c>
      <c r="F20" s="237"/>
      <c r="G20" s="443">
        <v>885</v>
      </c>
      <c r="H20" s="407">
        <v>61</v>
      </c>
      <c r="I20" s="127"/>
      <c r="J20" s="607">
        <f t="shared" si="0"/>
        <v>880</v>
      </c>
      <c r="K20" s="131"/>
      <c r="L20" s="608">
        <f t="shared" si="1"/>
        <v>885</v>
      </c>
      <c r="M20" s="608">
        <f t="shared" si="2"/>
        <v>0</v>
      </c>
      <c r="N20" s="608">
        <f t="shared" si="3"/>
        <v>880</v>
      </c>
    </row>
    <row r="21" spans="1:14">
      <c r="A21" s="923" t="s">
        <v>24</v>
      </c>
      <c r="B21" s="840" t="s">
        <v>25</v>
      </c>
      <c r="C21" s="829">
        <v>2007</v>
      </c>
      <c r="D21" s="665" t="s">
        <v>26</v>
      </c>
      <c r="E21" s="690">
        <v>818</v>
      </c>
      <c r="F21" s="958">
        <v>848</v>
      </c>
      <c r="G21" s="959">
        <v>872</v>
      </c>
      <c r="H21" s="414">
        <v>59</v>
      </c>
      <c r="I21" s="687"/>
      <c r="J21" s="607">
        <f t="shared" si="0"/>
        <v>870</v>
      </c>
      <c r="K21" s="131"/>
      <c r="L21" s="608">
        <f t="shared" si="1"/>
        <v>872</v>
      </c>
      <c r="M21" s="608">
        <f t="shared" si="2"/>
        <v>848</v>
      </c>
      <c r="N21" s="608">
        <f t="shared" si="3"/>
        <v>818</v>
      </c>
    </row>
    <row r="22" spans="1:14">
      <c r="A22" s="476" t="s">
        <v>15</v>
      </c>
      <c r="B22" s="464" t="s">
        <v>16</v>
      </c>
      <c r="C22" s="465">
        <v>2006</v>
      </c>
      <c r="D22" s="505" t="s">
        <v>14</v>
      </c>
      <c r="E22" s="269">
        <v>842</v>
      </c>
      <c r="F22" s="954">
        <v>848</v>
      </c>
      <c r="G22" s="450">
        <v>866</v>
      </c>
      <c r="H22" s="956">
        <v>57</v>
      </c>
      <c r="I22" s="130"/>
      <c r="J22" s="607">
        <f t="shared" si="0"/>
        <v>860</v>
      </c>
      <c r="K22" s="131"/>
      <c r="L22" s="608">
        <f t="shared" si="1"/>
        <v>866</v>
      </c>
      <c r="M22" s="608">
        <f t="shared" si="2"/>
        <v>848</v>
      </c>
      <c r="N22" s="608">
        <f t="shared" si="3"/>
        <v>842</v>
      </c>
    </row>
    <row r="23" spans="1:14">
      <c r="A23" s="918" t="s">
        <v>88</v>
      </c>
      <c r="B23" s="464" t="s">
        <v>59</v>
      </c>
      <c r="C23" s="490">
        <v>2006</v>
      </c>
      <c r="D23" s="523" t="s">
        <v>14</v>
      </c>
      <c r="E23" s="269">
        <v>842</v>
      </c>
      <c r="F23" s="237">
        <v>850</v>
      </c>
      <c r="G23" s="443">
        <v>863</v>
      </c>
      <c r="H23" s="407">
        <v>57</v>
      </c>
      <c r="I23" s="127"/>
      <c r="J23" s="607">
        <f t="shared" si="0"/>
        <v>860</v>
      </c>
      <c r="K23" s="131"/>
      <c r="L23" s="608">
        <f t="shared" si="1"/>
        <v>863</v>
      </c>
      <c r="M23" s="608">
        <f t="shared" si="2"/>
        <v>850</v>
      </c>
      <c r="N23" s="608">
        <f t="shared" si="3"/>
        <v>842</v>
      </c>
    </row>
    <row r="24" spans="1:14">
      <c r="A24" s="476" t="s">
        <v>102</v>
      </c>
      <c r="B24" s="464" t="s">
        <v>59</v>
      </c>
      <c r="C24" s="465">
        <v>2006</v>
      </c>
      <c r="D24" s="523" t="s">
        <v>18</v>
      </c>
      <c r="E24" s="269">
        <v>774</v>
      </c>
      <c r="F24" s="237">
        <v>859</v>
      </c>
      <c r="G24" s="443">
        <v>840</v>
      </c>
      <c r="H24" s="407">
        <v>55</v>
      </c>
      <c r="I24" s="687"/>
      <c r="J24" s="607">
        <f t="shared" si="0"/>
        <v>850</v>
      </c>
      <c r="K24" s="131"/>
      <c r="L24" s="608">
        <f t="shared" si="1"/>
        <v>859</v>
      </c>
      <c r="M24" s="608">
        <f t="shared" si="2"/>
        <v>840</v>
      </c>
      <c r="N24" s="608">
        <f t="shared" si="3"/>
        <v>774</v>
      </c>
    </row>
    <row r="25" spans="1:14">
      <c r="A25" s="923" t="s">
        <v>92</v>
      </c>
      <c r="B25" s="840" t="s">
        <v>73</v>
      </c>
      <c r="C25" s="467">
        <v>2008</v>
      </c>
      <c r="D25" s="595" t="s">
        <v>56</v>
      </c>
      <c r="E25" s="374">
        <v>858</v>
      </c>
      <c r="F25" s="226"/>
      <c r="G25" s="453">
        <v>822</v>
      </c>
      <c r="H25" s="411">
        <v>55</v>
      </c>
      <c r="I25" s="130"/>
      <c r="J25" s="607">
        <f t="shared" si="0"/>
        <v>850</v>
      </c>
      <c r="K25" s="131"/>
      <c r="L25" s="608">
        <f t="shared" si="1"/>
        <v>858</v>
      </c>
      <c r="M25" s="608">
        <f t="shared" si="2"/>
        <v>0</v>
      </c>
      <c r="N25" s="608">
        <f t="shared" si="3"/>
        <v>822</v>
      </c>
    </row>
    <row r="26" spans="1:14">
      <c r="A26" s="476" t="s">
        <v>58</v>
      </c>
      <c r="B26" s="464" t="s">
        <v>59</v>
      </c>
      <c r="C26" s="490">
        <v>2008</v>
      </c>
      <c r="D26" s="597" t="s">
        <v>56</v>
      </c>
      <c r="E26" s="269">
        <v>850</v>
      </c>
      <c r="F26" s="236">
        <v>856</v>
      </c>
      <c r="G26" s="447">
        <v>855</v>
      </c>
      <c r="H26" s="956">
        <v>55</v>
      </c>
      <c r="I26" s="127"/>
      <c r="J26" s="607">
        <f t="shared" si="0"/>
        <v>850</v>
      </c>
      <c r="K26" s="131"/>
      <c r="L26" s="608">
        <f t="shared" si="1"/>
        <v>856</v>
      </c>
      <c r="M26" s="608">
        <f t="shared" si="2"/>
        <v>855</v>
      </c>
      <c r="N26" s="608">
        <f t="shared" si="3"/>
        <v>850</v>
      </c>
    </row>
    <row r="27" spans="1:14">
      <c r="A27" s="476" t="s">
        <v>37</v>
      </c>
      <c r="B27" s="464" t="s">
        <v>44</v>
      </c>
      <c r="C27" s="465">
        <v>2006</v>
      </c>
      <c r="D27" s="595" t="s">
        <v>39</v>
      </c>
      <c r="E27" s="269">
        <v>828</v>
      </c>
      <c r="F27" s="367">
        <v>856</v>
      </c>
      <c r="G27" s="447">
        <v>828</v>
      </c>
      <c r="H27" s="407">
        <v>55</v>
      </c>
      <c r="I27" s="687"/>
      <c r="J27" s="607">
        <f t="shared" si="0"/>
        <v>850</v>
      </c>
      <c r="K27" s="131"/>
      <c r="L27" s="608">
        <f t="shared" si="1"/>
        <v>856</v>
      </c>
      <c r="M27" s="608">
        <f t="shared" si="2"/>
        <v>828</v>
      </c>
      <c r="N27" s="608">
        <f t="shared" si="3"/>
        <v>828</v>
      </c>
    </row>
    <row r="28" spans="1:14">
      <c r="A28" s="529" t="s">
        <v>113</v>
      </c>
      <c r="B28" s="474" t="s">
        <v>114</v>
      </c>
      <c r="C28" s="469">
        <v>2009</v>
      </c>
      <c r="D28" s="540" t="s">
        <v>69</v>
      </c>
      <c r="E28" s="269">
        <v>855</v>
      </c>
      <c r="F28" s="367">
        <v>797</v>
      </c>
      <c r="G28" s="447">
        <v>841</v>
      </c>
      <c r="H28" s="411">
        <v>55</v>
      </c>
      <c r="I28" s="130"/>
      <c r="J28" s="607">
        <f t="shared" si="0"/>
        <v>850</v>
      </c>
      <c r="K28" s="131"/>
      <c r="L28" s="608">
        <f t="shared" si="1"/>
        <v>855</v>
      </c>
      <c r="M28" s="608">
        <f t="shared" si="2"/>
        <v>841</v>
      </c>
      <c r="N28" s="608">
        <f t="shared" si="3"/>
        <v>797</v>
      </c>
    </row>
    <row r="29" spans="1:14">
      <c r="A29" s="945" t="s">
        <v>64</v>
      </c>
      <c r="B29" s="495" t="s">
        <v>23</v>
      </c>
      <c r="C29" s="496">
        <v>2006</v>
      </c>
      <c r="D29" s="604" t="s">
        <v>39</v>
      </c>
      <c r="E29" s="374">
        <v>850</v>
      </c>
      <c r="F29" s="226">
        <v>838</v>
      </c>
      <c r="G29" s="453"/>
      <c r="H29" s="414">
        <v>55</v>
      </c>
      <c r="I29" s="125"/>
      <c r="J29" s="607">
        <f t="shared" si="0"/>
        <v>850</v>
      </c>
      <c r="K29" s="131"/>
      <c r="L29" s="608">
        <f t="shared" si="1"/>
        <v>850</v>
      </c>
      <c r="M29" s="608">
        <f t="shared" si="2"/>
        <v>0</v>
      </c>
      <c r="N29" s="608">
        <f t="shared" si="3"/>
        <v>838</v>
      </c>
    </row>
    <row r="30" spans="1:14">
      <c r="A30" s="476" t="s">
        <v>12</v>
      </c>
      <c r="B30" s="464" t="s">
        <v>13</v>
      </c>
      <c r="C30" s="465">
        <v>2006</v>
      </c>
      <c r="D30" s="505" t="s">
        <v>14</v>
      </c>
      <c r="E30" s="269">
        <v>831</v>
      </c>
      <c r="F30" s="954">
        <v>847</v>
      </c>
      <c r="G30" s="450">
        <v>836</v>
      </c>
      <c r="H30" s="956">
        <v>53</v>
      </c>
      <c r="I30" s="130"/>
      <c r="J30" s="607">
        <f t="shared" si="0"/>
        <v>840</v>
      </c>
      <c r="K30" s="131"/>
      <c r="L30" s="608">
        <f t="shared" si="1"/>
        <v>847</v>
      </c>
      <c r="M30" s="608">
        <f t="shared" si="2"/>
        <v>836</v>
      </c>
      <c r="N30" s="608">
        <f t="shared" si="3"/>
        <v>831</v>
      </c>
    </row>
    <row r="31" spans="1:14">
      <c r="A31" s="476" t="s">
        <v>72</v>
      </c>
      <c r="B31" s="464" t="s">
        <v>73</v>
      </c>
      <c r="C31" s="465">
        <v>2006</v>
      </c>
      <c r="D31" s="472" t="s">
        <v>69</v>
      </c>
      <c r="E31" s="269"/>
      <c r="F31" s="367">
        <v>813</v>
      </c>
      <c r="G31" s="450">
        <v>847</v>
      </c>
      <c r="H31" s="407">
        <v>53</v>
      </c>
      <c r="I31" s="130"/>
      <c r="J31" s="607">
        <f t="shared" si="0"/>
        <v>840</v>
      </c>
      <c r="K31" s="131"/>
      <c r="L31" s="608">
        <f t="shared" si="1"/>
        <v>847</v>
      </c>
      <c r="M31" s="608">
        <f t="shared" si="2"/>
        <v>0</v>
      </c>
      <c r="N31" s="608">
        <f t="shared" si="3"/>
        <v>813</v>
      </c>
    </row>
    <row r="32" spans="1:14">
      <c r="A32" s="476" t="s">
        <v>51</v>
      </c>
      <c r="B32" s="464" t="s">
        <v>49</v>
      </c>
      <c r="C32" s="465">
        <v>2007</v>
      </c>
      <c r="D32" s="505" t="s">
        <v>21</v>
      </c>
      <c r="E32" s="269">
        <v>837</v>
      </c>
      <c r="F32" s="367">
        <v>835</v>
      </c>
      <c r="G32" s="450">
        <v>845</v>
      </c>
      <c r="H32" s="411">
        <v>53</v>
      </c>
      <c r="I32" s="687"/>
      <c r="J32" s="607">
        <f t="shared" si="0"/>
        <v>840</v>
      </c>
      <c r="K32" s="131"/>
      <c r="L32" s="608">
        <f t="shared" si="1"/>
        <v>845</v>
      </c>
      <c r="M32" s="608">
        <f t="shared" si="2"/>
        <v>837</v>
      </c>
      <c r="N32" s="608">
        <f t="shared" si="3"/>
        <v>835</v>
      </c>
    </row>
    <row r="33" spans="1:14">
      <c r="A33" s="945" t="s">
        <v>115</v>
      </c>
      <c r="B33" s="464" t="s">
        <v>116</v>
      </c>
      <c r="C33" s="465">
        <v>2007</v>
      </c>
      <c r="D33" s="505" t="s">
        <v>84</v>
      </c>
      <c r="E33" s="374">
        <v>840</v>
      </c>
      <c r="F33" s="226">
        <v>787</v>
      </c>
      <c r="G33" s="453">
        <v>845</v>
      </c>
      <c r="H33" s="956">
        <v>53</v>
      </c>
      <c r="I33" s="130"/>
      <c r="J33" s="607">
        <f t="shared" si="0"/>
        <v>840</v>
      </c>
      <c r="K33" s="131"/>
      <c r="L33" s="608">
        <f t="shared" si="1"/>
        <v>845</v>
      </c>
      <c r="M33" s="608">
        <f t="shared" si="2"/>
        <v>840</v>
      </c>
      <c r="N33" s="608">
        <f t="shared" si="3"/>
        <v>787</v>
      </c>
    </row>
    <row r="34" spans="1:14">
      <c r="A34" s="476" t="s">
        <v>77</v>
      </c>
      <c r="B34" s="483" t="s">
        <v>66</v>
      </c>
      <c r="C34" s="484">
        <v>2007</v>
      </c>
      <c r="D34" s="523" t="s">
        <v>36</v>
      </c>
      <c r="E34" s="269">
        <v>843</v>
      </c>
      <c r="F34" s="954">
        <v>838</v>
      </c>
      <c r="G34" s="846"/>
      <c r="H34" s="411">
        <v>53</v>
      </c>
      <c r="I34" s="130"/>
      <c r="J34" s="607">
        <f t="shared" si="0"/>
        <v>840</v>
      </c>
      <c r="K34" s="131"/>
      <c r="L34" s="608">
        <f t="shared" si="1"/>
        <v>843</v>
      </c>
      <c r="M34" s="608">
        <f t="shared" si="2"/>
        <v>0</v>
      </c>
      <c r="N34" s="608">
        <f t="shared" si="3"/>
        <v>838</v>
      </c>
    </row>
    <row r="35" spans="1:14">
      <c r="A35" s="476" t="s">
        <v>83</v>
      </c>
      <c r="B35" s="485" t="s">
        <v>30</v>
      </c>
      <c r="C35" s="486">
        <v>2005</v>
      </c>
      <c r="D35" s="523" t="s">
        <v>84</v>
      </c>
      <c r="E35" s="269">
        <v>843</v>
      </c>
      <c r="F35" s="367">
        <v>815</v>
      </c>
      <c r="G35" s="450"/>
      <c r="H35" s="414">
        <v>53</v>
      </c>
      <c r="I35" s="687"/>
      <c r="J35" s="607">
        <f t="shared" si="0"/>
        <v>840</v>
      </c>
      <c r="K35" s="131"/>
      <c r="L35" s="608">
        <f t="shared" si="1"/>
        <v>843</v>
      </c>
      <c r="M35" s="608">
        <f t="shared" si="2"/>
        <v>0</v>
      </c>
      <c r="N35" s="608">
        <f t="shared" si="3"/>
        <v>815</v>
      </c>
    </row>
    <row r="36" spans="1:14">
      <c r="A36" s="476" t="s">
        <v>85</v>
      </c>
      <c r="B36" s="485" t="s">
        <v>86</v>
      </c>
      <c r="C36" s="486">
        <v>2008</v>
      </c>
      <c r="D36" s="523" t="s">
        <v>43</v>
      </c>
      <c r="E36" s="269">
        <v>830</v>
      </c>
      <c r="F36" s="367">
        <v>841</v>
      </c>
      <c r="G36" s="450"/>
      <c r="H36" s="414">
        <v>53</v>
      </c>
      <c r="I36" s="130"/>
      <c r="J36" s="607">
        <f t="shared" si="0"/>
        <v>840</v>
      </c>
      <c r="K36" s="131"/>
      <c r="L36" s="608">
        <f t="shared" si="1"/>
        <v>841</v>
      </c>
      <c r="M36" s="608">
        <f t="shared" si="2"/>
        <v>0</v>
      </c>
      <c r="N36" s="608">
        <f t="shared" si="3"/>
        <v>830</v>
      </c>
    </row>
    <row r="37" spans="1:14">
      <c r="A37" s="476" t="s">
        <v>82</v>
      </c>
      <c r="B37" s="960" t="s">
        <v>33</v>
      </c>
      <c r="C37" s="493">
        <v>2006</v>
      </c>
      <c r="D37" s="507" t="s">
        <v>18</v>
      </c>
      <c r="E37" s="269">
        <v>829</v>
      </c>
      <c r="F37" s="236">
        <v>839</v>
      </c>
      <c r="G37" s="453">
        <v>811</v>
      </c>
      <c r="H37" s="414">
        <v>51</v>
      </c>
      <c r="I37" s="130"/>
      <c r="J37" s="607">
        <f t="shared" si="0"/>
        <v>830</v>
      </c>
      <c r="K37" s="131"/>
      <c r="L37" s="608">
        <f t="shared" si="1"/>
        <v>839</v>
      </c>
      <c r="M37" s="608">
        <f t="shared" si="2"/>
        <v>829</v>
      </c>
      <c r="N37" s="608">
        <f t="shared" si="3"/>
        <v>811</v>
      </c>
    </row>
    <row r="38" spans="1:14">
      <c r="A38" s="918" t="s">
        <v>17</v>
      </c>
      <c r="B38" s="464" t="s">
        <v>13</v>
      </c>
      <c r="C38" s="465">
        <v>2006</v>
      </c>
      <c r="D38" s="505" t="s">
        <v>18</v>
      </c>
      <c r="E38" s="269">
        <v>805</v>
      </c>
      <c r="F38" s="226">
        <v>839</v>
      </c>
      <c r="G38" s="961">
        <v>808</v>
      </c>
      <c r="H38" s="962">
        <v>51</v>
      </c>
      <c r="I38" s="851"/>
      <c r="J38" s="607">
        <f t="shared" ref="J38:J68" si="4">FLOOR(L38,10)</f>
        <v>830</v>
      </c>
      <c r="K38" s="131"/>
      <c r="L38" s="608">
        <f t="shared" ref="L38:L68" si="5">MAX(E38:G38)</f>
        <v>839</v>
      </c>
      <c r="M38" s="608">
        <f t="shared" ref="M38:M68" si="6">SUM(E38:G38)-L38-N38</f>
        <v>808</v>
      </c>
      <c r="N38" s="608">
        <f t="shared" ref="N38:N68" si="7">MIN(E38:G38)</f>
        <v>805</v>
      </c>
    </row>
    <row r="39" spans="1:14">
      <c r="A39" s="476" t="s">
        <v>89</v>
      </c>
      <c r="B39" s="464" t="s">
        <v>38</v>
      </c>
      <c r="C39" s="465">
        <v>2007</v>
      </c>
      <c r="D39" s="505" t="s">
        <v>67</v>
      </c>
      <c r="E39" s="373">
        <v>838</v>
      </c>
      <c r="F39" s="236">
        <v>786</v>
      </c>
      <c r="G39" s="447">
        <v>818</v>
      </c>
      <c r="H39" s="956">
        <v>51</v>
      </c>
      <c r="I39" s="687"/>
      <c r="J39" s="607">
        <f t="shared" si="4"/>
        <v>830</v>
      </c>
      <c r="K39" s="131"/>
      <c r="L39" s="608">
        <f t="shared" si="5"/>
        <v>838</v>
      </c>
      <c r="M39" s="608">
        <f t="shared" si="6"/>
        <v>818</v>
      </c>
      <c r="N39" s="608">
        <f t="shared" si="7"/>
        <v>786</v>
      </c>
    </row>
    <row r="40" spans="1:14">
      <c r="A40" s="470" t="s">
        <v>55</v>
      </c>
      <c r="B40" s="466" t="s">
        <v>20</v>
      </c>
      <c r="C40" s="467">
        <v>2006</v>
      </c>
      <c r="D40" s="595" t="s">
        <v>56</v>
      </c>
      <c r="E40" s="269"/>
      <c r="F40" s="367">
        <v>836</v>
      </c>
      <c r="G40" s="447">
        <v>833</v>
      </c>
      <c r="H40" s="411">
        <v>51</v>
      </c>
      <c r="I40" s="130"/>
      <c r="J40" s="607">
        <f t="shared" si="4"/>
        <v>830</v>
      </c>
      <c r="K40" s="131"/>
      <c r="L40" s="608">
        <f t="shared" si="5"/>
        <v>836</v>
      </c>
      <c r="M40" s="608">
        <f t="shared" si="6"/>
        <v>0</v>
      </c>
      <c r="N40" s="608">
        <f t="shared" si="7"/>
        <v>833</v>
      </c>
    </row>
    <row r="41" spans="1:14">
      <c r="A41" s="945" t="s">
        <v>80</v>
      </c>
      <c r="B41" s="464" t="s">
        <v>81</v>
      </c>
      <c r="C41" s="496">
        <v>2007</v>
      </c>
      <c r="D41" s="567" t="s">
        <v>47</v>
      </c>
      <c r="E41" s="269"/>
      <c r="F41" s="226">
        <v>836</v>
      </c>
      <c r="G41" s="453">
        <v>781</v>
      </c>
      <c r="H41" s="414">
        <v>51</v>
      </c>
      <c r="I41" s="687"/>
      <c r="J41" s="607">
        <f t="shared" si="4"/>
        <v>830</v>
      </c>
      <c r="K41" s="131"/>
      <c r="L41" s="608">
        <f t="shared" si="5"/>
        <v>836</v>
      </c>
      <c r="M41" s="608">
        <f t="shared" si="6"/>
        <v>0</v>
      </c>
      <c r="N41" s="608">
        <f t="shared" si="7"/>
        <v>781</v>
      </c>
    </row>
    <row r="42" spans="1:14">
      <c r="A42" s="925" t="s">
        <v>87</v>
      </c>
      <c r="B42" s="86" t="s">
        <v>59</v>
      </c>
      <c r="C42" s="62">
        <v>2008</v>
      </c>
      <c r="D42" s="166" t="s">
        <v>31</v>
      </c>
      <c r="E42" s="373"/>
      <c r="F42" s="236">
        <v>826</v>
      </c>
      <c r="G42" s="447">
        <v>830</v>
      </c>
      <c r="H42" s="956">
        <v>51</v>
      </c>
      <c r="I42" s="130"/>
      <c r="J42" s="607">
        <f t="shared" si="4"/>
        <v>830</v>
      </c>
      <c r="K42" s="131"/>
      <c r="L42" s="608">
        <f t="shared" si="5"/>
        <v>830</v>
      </c>
      <c r="M42" s="608">
        <f t="shared" si="6"/>
        <v>0</v>
      </c>
      <c r="N42" s="608">
        <f t="shared" si="7"/>
        <v>826</v>
      </c>
    </row>
    <row r="43" spans="1:14">
      <c r="A43" s="925" t="s">
        <v>99</v>
      </c>
      <c r="B43" s="83" t="s">
        <v>100</v>
      </c>
      <c r="C43" s="62">
        <v>2008</v>
      </c>
      <c r="D43" s="841" t="s">
        <v>54</v>
      </c>
      <c r="E43" s="269">
        <v>814</v>
      </c>
      <c r="F43" s="367">
        <v>826</v>
      </c>
      <c r="G43" s="447">
        <v>828</v>
      </c>
      <c r="H43" s="411">
        <v>49</v>
      </c>
      <c r="I43" s="130"/>
      <c r="J43" s="607">
        <f t="shared" si="4"/>
        <v>820</v>
      </c>
      <c r="K43" s="131"/>
      <c r="L43" s="608">
        <f t="shared" si="5"/>
        <v>828</v>
      </c>
      <c r="M43" s="608">
        <f t="shared" si="6"/>
        <v>826</v>
      </c>
      <c r="N43" s="608">
        <f t="shared" si="7"/>
        <v>814</v>
      </c>
    </row>
    <row r="44" spans="1:14">
      <c r="A44" s="476" t="s">
        <v>34</v>
      </c>
      <c r="B44" s="464" t="s">
        <v>35</v>
      </c>
      <c r="C44" s="465">
        <v>2005</v>
      </c>
      <c r="D44" s="567" t="s">
        <v>36</v>
      </c>
      <c r="E44" s="269">
        <v>789</v>
      </c>
      <c r="F44" s="367">
        <v>828</v>
      </c>
      <c r="G44" s="452">
        <v>801</v>
      </c>
      <c r="H44" s="414">
        <v>49</v>
      </c>
      <c r="I44" s="687"/>
      <c r="J44" s="607">
        <f t="shared" si="4"/>
        <v>820</v>
      </c>
      <c r="K44" s="131"/>
      <c r="L44" s="608">
        <f t="shared" si="5"/>
        <v>828</v>
      </c>
      <c r="M44" s="608">
        <f t="shared" si="6"/>
        <v>801</v>
      </c>
      <c r="N44" s="608">
        <f t="shared" si="7"/>
        <v>789</v>
      </c>
    </row>
    <row r="45" spans="1:14">
      <c r="A45" s="476" t="s">
        <v>70</v>
      </c>
      <c r="B45" s="495" t="s">
        <v>71</v>
      </c>
      <c r="C45" s="496">
        <v>2005</v>
      </c>
      <c r="D45" s="567" t="s">
        <v>61</v>
      </c>
      <c r="E45" s="374">
        <v>796</v>
      </c>
      <c r="F45" s="226">
        <v>822</v>
      </c>
      <c r="G45" s="862">
        <v>806</v>
      </c>
      <c r="H45" s="414">
        <v>49</v>
      </c>
      <c r="I45" s="130"/>
      <c r="J45" s="607">
        <f t="shared" si="4"/>
        <v>820</v>
      </c>
      <c r="K45" s="131"/>
      <c r="L45" s="608">
        <f t="shared" si="5"/>
        <v>822</v>
      </c>
      <c r="M45" s="608">
        <f t="shared" si="6"/>
        <v>806</v>
      </c>
      <c r="N45" s="608">
        <f t="shared" si="7"/>
        <v>796</v>
      </c>
    </row>
    <row r="46" spans="1:14">
      <c r="A46" s="476" t="s">
        <v>60</v>
      </c>
      <c r="B46" s="464" t="s">
        <v>49</v>
      </c>
      <c r="C46" s="465">
        <v>2007</v>
      </c>
      <c r="D46" s="505" t="s">
        <v>61</v>
      </c>
      <c r="E46" s="269"/>
      <c r="F46" s="236">
        <v>821</v>
      </c>
      <c r="G46" s="447">
        <v>815</v>
      </c>
      <c r="H46" s="956">
        <v>49</v>
      </c>
      <c r="I46" s="130"/>
      <c r="J46" s="607">
        <f t="shared" si="4"/>
        <v>820</v>
      </c>
      <c r="K46" s="131"/>
      <c r="L46" s="608">
        <f t="shared" si="5"/>
        <v>821</v>
      </c>
      <c r="M46" s="608">
        <f t="shared" si="6"/>
        <v>0</v>
      </c>
      <c r="N46" s="608">
        <f t="shared" si="7"/>
        <v>815</v>
      </c>
    </row>
    <row r="47" spans="1:14">
      <c r="A47" s="924" t="s">
        <v>90</v>
      </c>
      <c r="B47" s="86" t="s">
        <v>13</v>
      </c>
      <c r="C47" s="85">
        <v>2008</v>
      </c>
      <c r="D47" s="160" t="s">
        <v>54</v>
      </c>
      <c r="E47" s="269">
        <v>819</v>
      </c>
      <c r="F47" s="367">
        <v>801</v>
      </c>
      <c r="G47" s="447"/>
      <c r="H47" s="407">
        <v>47</v>
      </c>
      <c r="I47" s="852"/>
      <c r="J47" s="607">
        <f t="shared" si="4"/>
        <v>810</v>
      </c>
      <c r="K47" s="131"/>
      <c r="L47" s="608">
        <f t="shared" si="5"/>
        <v>819</v>
      </c>
      <c r="M47" s="608">
        <f t="shared" si="6"/>
        <v>0</v>
      </c>
      <c r="N47" s="608">
        <f t="shared" si="7"/>
        <v>801</v>
      </c>
    </row>
    <row r="48" spans="1:14">
      <c r="A48" s="476" t="s">
        <v>91</v>
      </c>
      <c r="B48" s="495" t="s">
        <v>33</v>
      </c>
      <c r="C48" s="496">
        <v>2007</v>
      </c>
      <c r="D48" s="523" t="s">
        <v>47</v>
      </c>
      <c r="E48" s="269">
        <v>818</v>
      </c>
      <c r="F48" s="367"/>
      <c r="G48" s="447">
        <v>806</v>
      </c>
      <c r="H48" s="411">
        <v>47</v>
      </c>
      <c r="I48" s="852"/>
      <c r="J48" s="607">
        <f t="shared" si="4"/>
        <v>810</v>
      </c>
      <c r="K48" s="131"/>
      <c r="L48" s="608">
        <f t="shared" si="5"/>
        <v>818</v>
      </c>
      <c r="M48" s="608">
        <f t="shared" si="6"/>
        <v>0</v>
      </c>
      <c r="N48" s="608">
        <f t="shared" si="7"/>
        <v>806</v>
      </c>
    </row>
    <row r="49" spans="1:14">
      <c r="A49" s="945" t="s">
        <v>30</v>
      </c>
      <c r="B49" s="963" t="s">
        <v>38</v>
      </c>
      <c r="C49" s="506">
        <v>2007</v>
      </c>
      <c r="D49" s="507" t="s">
        <v>50</v>
      </c>
      <c r="E49" s="690">
        <v>801</v>
      </c>
      <c r="F49" s="964">
        <v>814</v>
      </c>
      <c r="G49" s="453">
        <v>803</v>
      </c>
      <c r="H49" s="414">
        <v>47</v>
      </c>
      <c r="I49" s="852"/>
      <c r="J49" s="607">
        <f t="shared" si="4"/>
        <v>810</v>
      </c>
      <c r="K49" s="131"/>
      <c r="L49" s="608">
        <f t="shared" si="5"/>
        <v>814</v>
      </c>
      <c r="M49" s="608">
        <f t="shared" si="6"/>
        <v>803</v>
      </c>
      <c r="N49" s="608">
        <f t="shared" si="7"/>
        <v>801</v>
      </c>
    </row>
    <row r="50" spans="1:14">
      <c r="A50" s="476" t="s">
        <v>97</v>
      </c>
      <c r="B50" s="464" t="s">
        <v>98</v>
      </c>
      <c r="C50" s="465">
        <v>2008</v>
      </c>
      <c r="D50" s="505" t="s">
        <v>67</v>
      </c>
      <c r="E50" s="269"/>
      <c r="F50" s="236">
        <v>813</v>
      </c>
      <c r="G50" s="447">
        <v>800</v>
      </c>
      <c r="H50" s="956">
        <v>47</v>
      </c>
      <c r="I50" s="852"/>
      <c r="J50" s="607">
        <f t="shared" si="4"/>
        <v>810</v>
      </c>
      <c r="K50" s="131"/>
      <c r="L50" s="608">
        <f t="shared" si="5"/>
        <v>813</v>
      </c>
      <c r="M50" s="608">
        <f t="shared" si="6"/>
        <v>0</v>
      </c>
      <c r="N50" s="608">
        <f t="shared" si="7"/>
        <v>800</v>
      </c>
    </row>
    <row r="51" spans="1:14">
      <c r="A51" s="839" t="s">
        <v>45</v>
      </c>
      <c r="B51" s="464" t="s">
        <v>46</v>
      </c>
      <c r="C51" s="465">
        <v>2007</v>
      </c>
      <c r="D51" s="523" t="s">
        <v>47</v>
      </c>
      <c r="E51" s="269">
        <v>775</v>
      </c>
      <c r="F51" s="367">
        <v>784</v>
      </c>
      <c r="G51" s="447">
        <v>810</v>
      </c>
      <c r="H51" s="407">
        <v>47</v>
      </c>
      <c r="I51" s="852"/>
      <c r="J51" s="607">
        <f t="shared" si="4"/>
        <v>810</v>
      </c>
      <c r="K51" s="131"/>
      <c r="L51" s="608">
        <f t="shared" si="5"/>
        <v>810</v>
      </c>
      <c r="M51" s="608">
        <f t="shared" si="6"/>
        <v>784</v>
      </c>
      <c r="N51" s="608">
        <f t="shared" si="7"/>
        <v>775</v>
      </c>
    </row>
    <row r="52" spans="1:14">
      <c r="A52" s="476" t="s">
        <v>40</v>
      </c>
      <c r="B52" s="489" t="s">
        <v>30</v>
      </c>
      <c r="C52" s="490">
        <v>2005</v>
      </c>
      <c r="D52" s="523" t="s">
        <v>36</v>
      </c>
      <c r="E52" s="269">
        <v>801</v>
      </c>
      <c r="F52" s="367">
        <v>808</v>
      </c>
      <c r="G52" s="452"/>
      <c r="H52" s="407">
        <v>45</v>
      </c>
      <c r="I52" s="852"/>
      <c r="J52" s="607">
        <f t="shared" si="4"/>
        <v>800</v>
      </c>
      <c r="K52" s="131"/>
      <c r="L52" s="608">
        <f t="shared" si="5"/>
        <v>808</v>
      </c>
      <c r="M52" s="608">
        <f t="shared" si="6"/>
        <v>0</v>
      </c>
      <c r="N52" s="608">
        <f t="shared" si="7"/>
        <v>801</v>
      </c>
    </row>
    <row r="53" spans="1:14">
      <c r="A53" s="931" t="s">
        <v>57</v>
      </c>
      <c r="B53" s="965" t="s">
        <v>28</v>
      </c>
      <c r="C53" s="481">
        <v>2007</v>
      </c>
      <c r="D53" s="505" t="s">
        <v>50</v>
      </c>
      <c r="E53" s="690">
        <v>777</v>
      </c>
      <c r="F53" s="236">
        <v>807</v>
      </c>
      <c r="G53" s="453">
        <v>780</v>
      </c>
      <c r="H53" s="956">
        <v>45</v>
      </c>
      <c r="I53" s="852"/>
      <c r="J53" s="607">
        <f t="shared" si="4"/>
        <v>800</v>
      </c>
      <c r="K53" s="131"/>
      <c r="L53" s="608">
        <f t="shared" si="5"/>
        <v>807</v>
      </c>
      <c r="M53" s="608">
        <f t="shared" si="6"/>
        <v>780</v>
      </c>
      <c r="N53" s="608">
        <f t="shared" si="7"/>
        <v>777</v>
      </c>
    </row>
    <row r="54" spans="1:14">
      <c r="A54" s="476" t="s">
        <v>37</v>
      </c>
      <c r="B54" s="464" t="s">
        <v>38</v>
      </c>
      <c r="C54" s="490">
        <v>2006</v>
      </c>
      <c r="D54" s="596" t="s">
        <v>39</v>
      </c>
      <c r="E54" s="269">
        <v>802</v>
      </c>
      <c r="F54" s="225"/>
      <c r="G54" s="447"/>
      <c r="H54" s="409">
        <v>45</v>
      </c>
      <c r="I54" s="687"/>
      <c r="J54" s="607">
        <f t="shared" si="4"/>
        <v>800</v>
      </c>
      <c r="K54" s="131"/>
      <c r="L54" s="608">
        <f t="shared" si="5"/>
        <v>802</v>
      </c>
      <c r="M54" s="608">
        <f t="shared" si="6"/>
        <v>-802</v>
      </c>
      <c r="N54" s="608">
        <f t="shared" si="7"/>
        <v>802</v>
      </c>
    </row>
    <row r="55" spans="1:14">
      <c r="A55" s="470" t="s">
        <v>108</v>
      </c>
      <c r="B55" s="480" t="s">
        <v>33</v>
      </c>
      <c r="C55" s="481">
        <v>2007</v>
      </c>
      <c r="D55" s="540" t="s">
        <v>69</v>
      </c>
      <c r="E55" s="269">
        <v>765</v>
      </c>
      <c r="F55" s="367">
        <v>802</v>
      </c>
      <c r="G55" s="447">
        <v>795</v>
      </c>
      <c r="H55" s="411">
        <v>45</v>
      </c>
      <c r="I55" s="130"/>
      <c r="J55" s="607">
        <f t="shared" si="4"/>
        <v>800</v>
      </c>
      <c r="K55" s="131"/>
      <c r="L55" s="608">
        <f t="shared" si="5"/>
        <v>802</v>
      </c>
      <c r="M55" s="608">
        <f t="shared" si="6"/>
        <v>795</v>
      </c>
      <c r="N55" s="608">
        <f t="shared" si="7"/>
        <v>765</v>
      </c>
    </row>
    <row r="56" spans="1:14">
      <c r="A56" s="476" t="s">
        <v>68</v>
      </c>
      <c r="B56" s="464" t="s">
        <v>46</v>
      </c>
      <c r="C56" s="465">
        <v>2007</v>
      </c>
      <c r="D56" s="472" t="s">
        <v>69</v>
      </c>
      <c r="E56" s="269">
        <v>787</v>
      </c>
      <c r="F56" s="367">
        <v>800</v>
      </c>
      <c r="G56" s="447">
        <v>793</v>
      </c>
      <c r="H56" s="407">
        <v>45</v>
      </c>
      <c r="I56" s="852"/>
      <c r="J56" s="607">
        <f t="shared" si="4"/>
        <v>800</v>
      </c>
      <c r="K56" s="131"/>
      <c r="L56" s="608">
        <f t="shared" si="5"/>
        <v>800</v>
      </c>
      <c r="M56" s="608">
        <f t="shared" si="6"/>
        <v>793</v>
      </c>
      <c r="N56" s="608">
        <f t="shared" si="7"/>
        <v>787</v>
      </c>
    </row>
    <row r="57" spans="1:14">
      <c r="A57" s="923" t="s">
        <v>48</v>
      </c>
      <c r="B57" s="843" t="s">
        <v>49</v>
      </c>
      <c r="C57" s="845">
        <v>2007</v>
      </c>
      <c r="D57" s="507" t="s">
        <v>50</v>
      </c>
      <c r="E57" s="690"/>
      <c r="F57" s="964"/>
      <c r="G57" s="961">
        <v>795</v>
      </c>
      <c r="H57" s="414">
        <v>43</v>
      </c>
      <c r="I57" s="687"/>
      <c r="J57" s="607">
        <f t="shared" si="4"/>
        <v>790</v>
      </c>
      <c r="K57" s="131"/>
      <c r="L57" s="608">
        <f t="shared" si="5"/>
        <v>795</v>
      </c>
      <c r="M57" s="608">
        <f t="shared" si="6"/>
        <v>-795</v>
      </c>
      <c r="N57" s="608">
        <f t="shared" si="7"/>
        <v>795</v>
      </c>
    </row>
    <row r="58" spans="1:14">
      <c r="A58" s="470" t="s">
        <v>93</v>
      </c>
      <c r="B58" s="466" t="s">
        <v>71</v>
      </c>
      <c r="C58" s="467">
        <v>2005</v>
      </c>
      <c r="D58" s="595" t="s">
        <v>56</v>
      </c>
      <c r="E58" s="269">
        <v>758</v>
      </c>
      <c r="F58" s="236">
        <v>786</v>
      </c>
      <c r="G58" s="452"/>
      <c r="H58" s="956">
        <v>41</v>
      </c>
      <c r="I58" s="130"/>
      <c r="J58" s="607">
        <f t="shared" si="4"/>
        <v>780</v>
      </c>
      <c r="K58" s="131"/>
      <c r="L58" s="608">
        <f t="shared" si="5"/>
        <v>786</v>
      </c>
      <c r="M58" s="608">
        <f t="shared" si="6"/>
        <v>0</v>
      </c>
      <c r="N58" s="608">
        <f t="shared" si="7"/>
        <v>758</v>
      </c>
    </row>
    <row r="59" spans="1:14">
      <c r="A59" s="470" t="s">
        <v>52</v>
      </c>
      <c r="B59" s="843" t="s">
        <v>35</v>
      </c>
      <c r="C59" s="845">
        <v>2006</v>
      </c>
      <c r="D59" s="505" t="s">
        <v>50</v>
      </c>
      <c r="E59" s="373">
        <v>748</v>
      </c>
      <c r="F59" s="225">
        <v>666</v>
      </c>
      <c r="G59" s="458">
        <v>777</v>
      </c>
      <c r="H59" s="409">
        <v>39</v>
      </c>
      <c r="I59" s="130"/>
      <c r="J59" s="607">
        <f t="shared" si="4"/>
        <v>770</v>
      </c>
      <c r="K59" s="131"/>
      <c r="L59" s="608">
        <f t="shared" si="5"/>
        <v>777</v>
      </c>
      <c r="M59" s="608">
        <f t="shared" si="6"/>
        <v>748</v>
      </c>
      <c r="N59" s="608">
        <f t="shared" si="7"/>
        <v>666</v>
      </c>
    </row>
    <row r="60" spans="1:14">
      <c r="A60" s="839" t="s">
        <v>41</v>
      </c>
      <c r="B60" s="495" t="s">
        <v>42</v>
      </c>
      <c r="C60" s="496">
        <v>2008</v>
      </c>
      <c r="D60" s="507" t="s">
        <v>43</v>
      </c>
      <c r="E60" s="373">
        <v>766</v>
      </c>
      <c r="F60" s="225">
        <v>772</v>
      </c>
      <c r="G60" s="458"/>
      <c r="H60" s="409">
        <v>39</v>
      </c>
      <c r="I60" s="687"/>
      <c r="J60" s="607">
        <f t="shared" si="4"/>
        <v>770</v>
      </c>
      <c r="K60" s="131"/>
      <c r="L60" s="608">
        <f t="shared" si="5"/>
        <v>772</v>
      </c>
      <c r="M60" s="608">
        <f t="shared" si="6"/>
        <v>0</v>
      </c>
      <c r="N60" s="608">
        <f t="shared" si="7"/>
        <v>766</v>
      </c>
    </row>
    <row r="61" spans="1:14">
      <c r="A61" s="470" t="s">
        <v>32</v>
      </c>
      <c r="B61" s="466" t="s">
        <v>33</v>
      </c>
      <c r="C61" s="829">
        <v>2009</v>
      </c>
      <c r="D61" s="472" t="s">
        <v>26</v>
      </c>
      <c r="E61" s="690">
        <v>745</v>
      </c>
      <c r="F61" s="966">
        <v>714</v>
      </c>
      <c r="G61" s="961">
        <v>766</v>
      </c>
      <c r="H61" s="414">
        <v>37</v>
      </c>
      <c r="I61" s="130"/>
      <c r="J61" s="607">
        <f t="shared" si="4"/>
        <v>760</v>
      </c>
      <c r="K61" s="131"/>
      <c r="L61" s="608">
        <f t="shared" si="5"/>
        <v>766</v>
      </c>
      <c r="M61" s="608">
        <f t="shared" si="6"/>
        <v>745</v>
      </c>
      <c r="N61" s="608">
        <f t="shared" si="7"/>
        <v>714</v>
      </c>
    </row>
    <row r="62" spans="1:14">
      <c r="A62" s="918" t="s">
        <v>74</v>
      </c>
      <c r="B62" s="489" t="s">
        <v>75</v>
      </c>
      <c r="C62" s="465">
        <v>2005</v>
      </c>
      <c r="D62" s="523" t="s">
        <v>61</v>
      </c>
      <c r="E62" s="269"/>
      <c r="F62" s="236">
        <v>747</v>
      </c>
      <c r="G62" s="452">
        <v>765</v>
      </c>
      <c r="H62" s="956">
        <v>37</v>
      </c>
      <c r="I62" s="130"/>
      <c r="J62" s="607">
        <f t="shared" si="4"/>
        <v>760</v>
      </c>
      <c r="K62" s="131"/>
      <c r="L62" s="608">
        <f t="shared" si="5"/>
        <v>765</v>
      </c>
      <c r="M62" s="608">
        <f t="shared" si="6"/>
        <v>0</v>
      </c>
      <c r="N62" s="608">
        <f t="shared" si="7"/>
        <v>747</v>
      </c>
    </row>
    <row r="63" spans="1:14">
      <c r="A63" s="918" t="s">
        <v>65</v>
      </c>
      <c r="B63" s="464" t="s">
        <v>66</v>
      </c>
      <c r="C63" s="465">
        <v>2009</v>
      </c>
      <c r="D63" s="505" t="s">
        <v>67</v>
      </c>
      <c r="E63" s="269">
        <v>749</v>
      </c>
      <c r="F63" s="367">
        <v>733</v>
      </c>
      <c r="G63" s="447">
        <v>745</v>
      </c>
      <c r="H63" s="414">
        <v>34</v>
      </c>
      <c r="I63" s="687"/>
      <c r="J63" s="607">
        <f t="shared" si="4"/>
        <v>740</v>
      </c>
      <c r="K63" s="131"/>
      <c r="L63" s="608">
        <f t="shared" si="5"/>
        <v>749</v>
      </c>
      <c r="M63" s="608">
        <f t="shared" si="6"/>
        <v>745</v>
      </c>
      <c r="N63" s="608">
        <f t="shared" si="7"/>
        <v>733</v>
      </c>
    </row>
    <row r="64" spans="1:14">
      <c r="A64" s="476" t="s">
        <v>78</v>
      </c>
      <c r="B64" s="464" t="s">
        <v>49</v>
      </c>
      <c r="C64" s="465">
        <v>2007</v>
      </c>
      <c r="D64" s="505" t="s">
        <v>43</v>
      </c>
      <c r="E64" s="373">
        <v>703</v>
      </c>
      <c r="F64" s="225">
        <v>704</v>
      </c>
      <c r="G64" s="458">
        <v>724</v>
      </c>
      <c r="H64" s="414">
        <v>32</v>
      </c>
      <c r="I64" s="687"/>
      <c r="J64" s="607">
        <f t="shared" si="4"/>
        <v>720</v>
      </c>
      <c r="K64" s="131"/>
      <c r="L64" s="608">
        <f t="shared" si="5"/>
        <v>724</v>
      </c>
      <c r="M64" s="608">
        <f t="shared" si="6"/>
        <v>704</v>
      </c>
      <c r="N64" s="608">
        <f t="shared" si="7"/>
        <v>703</v>
      </c>
    </row>
    <row r="65" spans="1:14">
      <c r="A65" s="945" t="s">
        <v>111</v>
      </c>
      <c r="B65" s="495" t="s">
        <v>71</v>
      </c>
      <c r="C65" s="465">
        <v>2007</v>
      </c>
      <c r="D65" s="505" t="s">
        <v>43</v>
      </c>
      <c r="E65" s="690">
        <v>718</v>
      </c>
      <c r="F65" s="964">
        <v>706</v>
      </c>
      <c r="G65" s="453">
        <v>713</v>
      </c>
      <c r="H65" s="414">
        <v>31</v>
      </c>
      <c r="I65" s="130"/>
      <c r="J65" s="607">
        <f t="shared" si="4"/>
        <v>710</v>
      </c>
      <c r="K65" s="131"/>
      <c r="L65" s="608">
        <f t="shared" si="5"/>
        <v>718</v>
      </c>
      <c r="M65" s="608">
        <f t="shared" si="6"/>
        <v>713</v>
      </c>
      <c r="N65" s="608">
        <f t="shared" si="7"/>
        <v>706</v>
      </c>
    </row>
    <row r="66" spans="1:14">
      <c r="A66" s="476" t="s">
        <v>109</v>
      </c>
      <c r="B66" s="464" t="s">
        <v>110</v>
      </c>
      <c r="C66" s="490">
        <v>2007</v>
      </c>
      <c r="D66" s="507" t="s">
        <v>21</v>
      </c>
      <c r="E66" s="269">
        <v>705</v>
      </c>
      <c r="F66" s="236">
        <v>690</v>
      </c>
      <c r="G66" s="447">
        <v>699</v>
      </c>
      <c r="H66" s="956">
        <v>30</v>
      </c>
      <c r="I66" s="127"/>
      <c r="J66" s="607">
        <f t="shared" si="4"/>
        <v>700</v>
      </c>
      <c r="K66" s="131"/>
      <c r="L66" s="608">
        <f t="shared" si="5"/>
        <v>705</v>
      </c>
      <c r="M66" s="608">
        <f t="shared" si="6"/>
        <v>699</v>
      </c>
      <c r="N66" s="608">
        <f t="shared" si="7"/>
        <v>690</v>
      </c>
    </row>
    <row r="67" spans="1:14">
      <c r="A67" s="925" t="s">
        <v>79</v>
      </c>
      <c r="B67" s="83" t="s">
        <v>49</v>
      </c>
      <c r="C67" s="62">
        <v>2005</v>
      </c>
      <c r="D67" s="166" t="s">
        <v>31</v>
      </c>
      <c r="E67" s="269"/>
      <c r="F67" s="367">
        <v>641</v>
      </c>
      <c r="G67" s="447"/>
      <c r="H67" s="411">
        <v>24</v>
      </c>
      <c r="I67" s="687"/>
      <c r="J67" s="607">
        <f t="shared" si="4"/>
        <v>640</v>
      </c>
      <c r="K67" s="131"/>
      <c r="L67" s="608">
        <f t="shared" si="5"/>
        <v>641</v>
      </c>
      <c r="M67" s="608">
        <f t="shared" si="6"/>
        <v>-641</v>
      </c>
      <c r="N67" s="608">
        <f t="shared" si="7"/>
        <v>641</v>
      </c>
    </row>
    <row r="68" spans="1:14">
      <c r="A68" s="476"/>
      <c r="B68" s="464"/>
      <c r="C68" s="465"/>
      <c r="D68" s="505"/>
      <c r="E68" s="269"/>
      <c r="F68" s="367"/>
      <c r="G68" s="447"/>
      <c r="H68" s="414"/>
      <c r="I68" s="130"/>
      <c r="J68" s="607">
        <f t="shared" si="4"/>
        <v>0</v>
      </c>
      <c r="K68" s="131"/>
      <c r="L68" s="608">
        <f t="shared" si="5"/>
        <v>0</v>
      </c>
      <c r="M68" s="608">
        <f t="shared" si="6"/>
        <v>0</v>
      </c>
      <c r="N68" s="608">
        <f t="shared" si="7"/>
        <v>0</v>
      </c>
    </row>
    <row r="69" spans="1:14">
      <c r="A69" s="482"/>
      <c r="B69" s="492"/>
      <c r="C69" s="493"/>
      <c r="D69" s="523"/>
      <c r="E69" s="373"/>
      <c r="F69" s="225"/>
      <c r="G69" s="634"/>
      <c r="H69" s="411"/>
      <c r="I69" s="127"/>
      <c r="J69" s="607">
        <f t="shared" ref="J69:J72" si="8">FLOOR(L69,10)</f>
        <v>0</v>
      </c>
      <c r="K69" s="131"/>
      <c r="L69" s="608">
        <f t="shared" ref="L69:L72" si="9">MAX(E69:G69)</f>
        <v>0</v>
      </c>
      <c r="M69" s="608">
        <f t="shared" ref="M69:M72" si="10">SUM(E69:G69)-L69-N69</f>
        <v>0</v>
      </c>
      <c r="N69" s="608">
        <f t="shared" ref="N69:N72" si="11">MIN(E69:G69)</f>
        <v>0</v>
      </c>
    </row>
    <row r="70" spans="1:14">
      <c r="A70" s="87"/>
      <c r="B70" s="83"/>
      <c r="C70" s="62"/>
      <c r="D70" s="166"/>
      <c r="E70" s="269"/>
      <c r="F70" s="367"/>
      <c r="G70" s="447"/>
      <c r="H70" s="414"/>
      <c r="I70" s="125"/>
      <c r="J70" s="607">
        <f t="shared" si="8"/>
        <v>0</v>
      </c>
      <c r="K70" s="131"/>
      <c r="L70" s="608">
        <f t="shared" si="9"/>
        <v>0</v>
      </c>
      <c r="M70" s="608">
        <f t="shared" si="10"/>
        <v>0</v>
      </c>
      <c r="N70" s="608">
        <f t="shared" si="11"/>
        <v>0</v>
      </c>
    </row>
    <row r="71" spans="1:14">
      <c r="A71" s="84"/>
      <c r="B71" s="83"/>
      <c r="C71" s="62"/>
      <c r="D71" s="166"/>
      <c r="E71" s="373"/>
      <c r="F71" s="225"/>
      <c r="G71" s="458"/>
      <c r="H71" s="414"/>
      <c r="I71" s="130"/>
      <c r="J71" s="607">
        <f t="shared" si="8"/>
        <v>0</v>
      </c>
      <c r="K71" s="131"/>
      <c r="L71" s="608">
        <f t="shared" si="9"/>
        <v>0</v>
      </c>
      <c r="M71" s="608">
        <f t="shared" si="10"/>
        <v>0</v>
      </c>
      <c r="N71" s="608">
        <f t="shared" si="11"/>
        <v>0</v>
      </c>
    </row>
    <row r="72" spans="1:14" ht="15.75" thickBot="1">
      <c r="A72" s="500"/>
      <c r="B72" s="501"/>
      <c r="C72" s="502"/>
      <c r="D72" s="605"/>
      <c r="E72" s="690"/>
      <c r="F72" s="853"/>
      <c r="G72" s="457"/>
      <c r="H72" s="854"/>
      <c r="I72" s="855"/>
      <c r="J72" s="607">
        <f t="shared" si="8"/>
        <v>0</v>
      </c>
      <c r="K72" s="131"/>
      <c r="L72" s="608">
        <f t="shared" si="9"/>
        <v>0</v>
      </c>
      <c r="M72" s="608">
        <f t="shared" si="10"/>
        <v>0</v>
      </c>
      <c r="N72" s="608">
        <f t="shared" si="11"/>
        <v>0</v>
      </c>
    </row>
    <row r="73" spans="1:14">
      <c r="A73" s="6"/>
      <c r="B73" s="6"/>
      <c r="C73" s="542"/>
      <c r="D73" s="6"/>
      <c r="E73" s="183"/>
      <c r="F73" s="6"/>
      <c r="G73" s="6"/>
      <c r="H73" s="6"/>
      <c r="I73" s="6"/>
      <c r="J73" s="6"/>
      <c r="K73" s="6"/>
      <c r="L73" s="6"/>
      <c r="M73" s="6"/>
      <c r="N73" s="7"/>
    </row>
    <row r="74" spans="1:14">
      <c r="A74" s="1051" t="s">
        <v>126</v>
      </c>
      <c r="B74" s="1051"/>
      <c r="C74" s="1051"/>
      <c r="D74" s="1051"/>
      <c r="E74" s="1051"/>
      <c r="F74" s="1051"/>
      <c r="G74" s="1051"/>
      <c r="H74" s="1051"/>
      <c r="I74" s="1051"/>
      <c r="J74" s="2"/>
      <c r="K74" s="2"/>
      <c r="L74" s="2"/>
      <c r="M74" s="2"/>
      <c r="N74" s="542"/>
    </row>
    <row r="75" spans="1:14">
      <c r="A75" s="6"/>
      <c r="B75" s="6"/>
      <c r="C75" s="542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</row>
  </sheetData>
  <sortState xmlns:xlrd2="http://schemas.microsoft.com/office/spreadsheetml/2017/richdata2" ref="A6:N68">
    <sortCondition descending="1" ref="H6:H68"/>
    <sortCondition descending="1" ref="L6:L68"/>
    <sortCondition descending="1" ref="N6:N68"/>
    <sortCondition descending="1" ref="M6:M68"/>
  </sortState>
  <mergeCells count="4">
    <mergeCell ref="A1:I1"/>
    <mergeCell ref="E2:I2"/>
    <mergeCell ref="A74:I74"/>
    <mergeCell ref="A3:I3"/>
  </mergeCells>
  <phoneticPr fontId="0" type="noConversion"/>
  <conditionalFormatting sqref="E6:G72">
    <cfRule type="cellIs" dxfId="3" priority="3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75"/>
  <sheetViews>
    <sheetView topLeftCell="A3" zoomScale="140" zoomScaleNormal="140" workbookViewId="0">
      <selection activeCell="G9" sqref="G9"/>
    </sheetView>
  </sheetViews>
  <sheetFormatPr defaultRowHeight="15"/>
  <cols>
    <col min="1" max="1" width="13.85546875" style="173" customWidth="1"/>
    <col min="2" max="2" width="13.42578125" customWidth="1"/>
    <col min="3" max="3" width="9.140625" style="1"/>
    <col min="4" max="4" width="32.5703125" customWidth="1"/>
    <col min="7" max="7" width="10.28515625" customWidth="1"/>
  </cols>
  <sheetData>
    <row r="1" spans="1:9" ht="20.25">
      <c r="A1" s="1047" t="s">
        <v>127</v>
      </c>
      <c r="B1" s="1047"/>
      <c r="C1" s="1047"/>
      <c r="D1" s="1047"/>
      <c r="E1" s="1047"/>
      <c r="F1" s="1047"/>
      <c r="G1" s="1047"/>
      <c r="H1" s="6"/>
      <c r="I1" s="7"/>
    </row>
    <row r="2" spans="1:9">
      <c r="A2" s="170" t="s">
        <v>1</v>
      </c>
      <c r="C2" s="13"/>
      <c r="D2" s="10"/>
      <c r="E2" s="1048" t="s">
        <v>2</v>
      </c>
      <c r="F2" s="1049"/>
      <c r="G2" s="1049"/>
      <c r="H2" s="6"/>
      <c r="I2" s="7"/>
    </row>
    <row r="3" spans="1:9">
      <c r="A3" s="1052" t="s">
        <v>128</v>
      </c>
      <c r="B3" s="1052"/>
      <c r="C3" s="1052"/>
      <c r="D3" s="1052"/>
      <c r="E3" s="1052"/>
      <c r="F3" s="1052"/>
      <c r="G3" s="1052"/>
      <c r="H3" s="6"/>
      <c r="I3" s="7"/>
    </row>
    <row r="4" spans="1:9" ht="15.75" thickBot="1">
      <c r="A4" s="171"/>
      <c r="B4" s="8"/>
      <c r="C4" s="8"/>
      <c r="D4" s="8"/>
      <c r="E4" s="8"/>
      <c r="F4" s="8"/>
      <c r="G4" s="8"/>
      <c r="H4" s="6"/>
      <c r="I4" s="7"/>
    </row>
    <row r="5" spans="1:9" ht="25.5">
      <c r="A5" s="15" t="s">
        <v>4</v>
      </c>
      <c r="B5" s="15" t="s">
        <v>5</v>
      </c>
      <c r="C5" s="117" t="s">
        <v>6</v>
      </c>
      <c r="D5" s="20" t="s">
        <v>7</v>
      </c>
      <c r="E5" s="14" t="s">
        <v>8</v>
      </c>
      <c r="F5" s="15" t="s">
        <v>9</v>
      </c>
      <c r="G5" s="16" t="s">
        <v>10</v>
      </c>
      <c r="H5" s="118" t="s">
        <v>11</v>
      </c>
      <c r="I5" s="17"/>
    </row>
    <row r="6" spans="1:9">
      <c r="A6" s="476" t="s">
        <v>12</v>
      </c>
      <c r="B6" s="485" t="s">
        <v>13</v>
      </c>
      <c r="C6" s="486">
        <v>2006</v>
      </c>
      <c r="D6" s="507" t="s">
        <v>14</v>
      </c>
      <c r="E6" s="258">
        <v>30</v>
      </c>
      <c r="F6" s="178">
        <f t="shared" ref="F6:F37" si="0">E6*3</f>
        <v>90</v>
      </c>
      <c r="G6" s="124">
        <v>1</v>
      </c>
      <c r="H6" s="6"/>
      <c r="I6" s="7"/>
    </row>
    <row r="7" spans="1:9">
      <c r="A7" s="476" t="s">
        <v>17</v>
      </c>
      <c r="B7" s="485" t="s">
        <v>13</v>
      </c>
      <c r="C7" s="486">
        <v>2006</v>
      </c>
      <c r="D7" s="567" t="s">
        <v>18</v>
      </c>
      <c r="E7" s="259">
        <v>28</v>
      </c>
      <c r="F7" s="179">
        <f t="shared" si="0"/>
        <v>84</v>
      </c>
      <c r="G7" s="125">
        <v>2</v>
      </c>
      <c r="H7" s="6">
        <v>2</v>
      </c>
      <c r="I7" s="7"/>
    </row>
    <row r="8" spans="1:9">
      <c r="A8" s="476" t="s">
        <v>40</v>
      </c>
      <c r="B8" s="485" t="s">
        <v>30</v>
      </c>
      <c r="C8" s="486">
        <v>2005</v>
      </c>
      <c r="D8" s="567" t="s">
        <v>36</v>
      </c>
      <c r="E8" s="262">
        <v>28</v>
      </c>
      <c r="F8" s="179">
        <f t="shared" si="0"/>
        <v>84</v>
      </c>
      <c r="G8" s="127">
        <v>3</v>
      </c>
      <c r="H8" s="6">
        <v>9</v>
      </c>
      <c r="I8" s="7"/>
    </row>
    <row r="9" spans="1:9">
      <c r="A9" s="925" t="s">
        <v>90</v>
      </c>
      <c r="B9" s="83" t="s">
        <v>13</v>
      </c>
      <c r="C9" s="62">
        <v>2008</v>
      </c>
      <c r="D9" s="841" t="s">
        <v>54</v>
      </c>
      <c r="E9" s="259">
        <v>27</v>
      </c>
      <c r="F9" s="179">
        <f t="shared" si="0"/>
        <v>81</v>
      </c>
      <c r="G9" s="125"/>
      <c r="H9" s="6"/>
      <c r="I9" s="7"/>
    </row>
    <row r="10" spans="1:9">
      <c r="A10" s="918" t="s">
        <v>22</v>
      </c>
      <c r="B10" s="489" t="s">
        <v>23</v>
      </c>
      <c r="C10" s="490">
        <v>2007</v>
      </c>
      <c r="D10" s="505" t="s">
        <v>21</v>
      </c>
      <c r="E10" s="385">
        <v>27</v>
      </c>
      <c r="F10" s="179">
        <f t="shared" si="0"/>
        <v>81</v>
      </c>
      <c r="G10" s="125"/>
      <c r="H10" s="6"/>
      <c r="I10" s="7"/>
    </row>
    <row r="11" spans="1:9">
      <c r="A11" s="918" t="s">
        <v>19</v>
      </c>
      <c r="B11" s="489" t="s">
        <v>20</v>
      </c>
      <c r="C11" s="490">
        <v>2006</v>
      </c>
      <c r="D11" s="523" t="s">
        <v>21</v>
      </c>
      <c r="E11" s="259">
        <v>27</v>
      </c>
      <c r="F11" s="179">
        <f t="shared" si="0"/>
        <v>81</v>
      </c>
      <c r="G11" s="125"/>
      <c r="H11" s="6"/>
      <c r="I11" s="7"/>
    </row>
    <row r="12" spans="1:9">
      <c r="A12" s="476" t="s">
        <v>51</v>
      </c>
      <c r="B12" s="464" t="s">
        <v>49</v>
      </c>
      <c r="C12" s="465">
        <v>2007</v>
      </c>
      <c r="D12" s="523" t="s">
        <v>21</v>
      </c>
      <c r="E12" s="259">
        <v>27</v>
      </c>
      <c r="F12" s="179">
        <f t="shared" si="0"/>
        <v>81</v>
      </c>
      <c r="G12" s="125"/>
      <c r="H12" s="6"/>
      <c r="I12" s="7"/>
    </row>
    <row r="13" spans="1:9">
      <c r="A13" s="839" t="s">
        <v>27</v>
      </c>
      <c r="B13" s="495" t="s">
        <v>28</v>
      </c>
      <c r="C13" s="465">
        <v>2006</v>
      </c>
      <c r="D13" s="567" t="s">
        <v>14</v>
      </c>
      <c r="E13" s="259">
        <v>27</v>
      </c>
      <c r="F13" s="179">
        <f t="shared" si="0"/>
        <v>81</v>
      </c>
      <c r="G13" s="125"/>
      <c r="H13" s="6"/>
      <c r="I13" s="7"/>
    </row>
    <row r="14" spans="1:9">
      <c r="A14" s="925" t="s">
        <v>99</v>
      </c>
      <c r="B14" s="83" t="s">
        <v>100</v>
      </c>
      <c r="C14" s="85">
        <v>2008</v>
      </c>
      <c r="D14" s="166" t="s">
        <v>54</v>
      </c>
      <c r="E14" s="385">
        <v>26</v>
      </c>
      <c r="F14" s="179">
        <f t="shared" si="0"/>
        <v>78</v>
      </c>
      <c r="G14" s="125"/>
      <c r="H14" s="6"/>
      <c r="I14" s="7"/>
    </row>
    <row r="15" spans="1:9">
      <c r="A15" s="923" t="s">
        <v>76</v>
      </c>
      <c r="B15" s="840" t="s">
        <v>42</v>
      </c>
      <c r="C15" s="467">
        <v>2007</v>
      </c>
      <c r="D15" s="479" t="s">
        <v>26</v>
      </c>
      <c r="E15" s="259">
        <v>25</v>
      </c>
      <c r="F15" s="179">
        <f t="shared" si="0"/>
        <v>75</v>
      </c>
      <c r="G15" s="125"/>
      <c r="H15" s="6"/>
      <c r="I15" s="7"/>
    </row>
    <row r="16" spans="1:9">
      <c r="A16" s="476" t="s">
        <v>65</v>
      </c>
      <c r="B16" s="464" t="s">
        <v>66</v>
      </c>
      <c r="C16" s="490">
        <v>2009</v>
      </c>
      <c r="D16" s="523" t="s">
        <v>67</v>
      </c>
      <c r="E16" s="259">
        <v>25</v>
      </c>
      <c r="F16" s="179">
        <f t="shared" si="0"/>
        <v>75</v>
      </c>
      <c r="G16" s="125"/>
      <c r="H16" s="6"/>
      <c r="I16" s="7"/>
    </row>
    <row r="17" spans="1:9">
      <c r="A17" s="476" t="s">
        <v>83</v>
      </c>
      <c r="B17" s="464" t="s">
        <v>30</v>
      </c>
      <c r="C17" s="465">
        <v>2005</v>
      </c>
      <c r="D17" s="505" t="s">
        <v>84</v>
      </c>
      <c r="E17" s="259">
        <v>25</v>
      </c>
      <c r="F17" s="179">
        <f t="shared" si="0"/>
        <v>75</v>
      </c>
      <c r="G17" s="126"/>
      <c r="H17" s="6"/>
      <c r="I17" s="7"/>
    </row>
    <row r="18" spans="1:9">
      <c r="A18" s="475" t="s">
        <v>24</v>
      </c>
      <c r="B18" s="535" t="s">
        <v>25</v>
      </c>
      <c r="C18" s="536">
        <v>2007</v>
      </c>
      <c r="D18" s="967" t="s">
        <v>26</v>
      </c>
      <c r="E18" s="385">
        <v>24</v>
      </c>
      <c r="F18" s="179">
        <f t="shared" si="0"/>
        <v>72</v>
      </c>
      <c r="G18" s="125"/>
      <c r="H18" s="6"/>
      <c r="I18" s="7"/>
    </row>
    <row r="19" spans="1:9">
      <c r="A19" s="470" t="s">
        <v>62</v>
      </c>
      <c r="B19" s="466" t="s">
        <v>63</v>
      </c>
      <c r="C19" s="467">
        <v>2007</v>
      </c>
      <c r="D19" s="537" t="s">
        <v>26</v>
      </c>
      <c r="E19" s="259">
        <v>24</v>
      </c>
      <c r="F19" s="179">
        <f t="shared" si="0"/>
        <v>72</v>
      </c>
      <c r="G19" s="125"/>
      <c r="H19" s="6"/>
      <c r="I19" s="7"/>
    </row>
    <row r="20" spans="1:9">
      <c r="A20" s="476" t="s">
        <v>37</v>
      </c>
      <c r="B20" s="464" t="s">
        <v>44</v>
      </c>
      <c r="C20" s="465">
        <v>2006</v>
      </c>
      <c r="D20" s="604" t="s">
        <v>39</v>
      </c>
      <c r="E20" s="259">
        <v>24</v>
      </c>
      <c r="F20" s="179">
        <f t="shared" si="0"/>
        <v>72</v>
      </c>
      <c r="G20" s="125"/>
      <c r="H20" s="6"/>
      <c r="I20" s="7"/>
    </row>
    <row r="21" spans="1:9">
      <c r="A21" s="476" t="s">
        <v>37</v>
      </c>
      <c r="B21" s="495" t="s">
        <v>38</v>
      </c>
      <c r="C21" s="496">
        <v>2006</v>
      </c>
      <c r="D21" s="595" t="s">
        <v>39</v>
      </c>
      <c r="E21" s="259">
        <v>24</v>
      </c>
      <c r="F21" s="179">
        <f t="shared" si="0"/>
        <v>72</v>
      </c>
      <c r="G21" s="126"/>
      <c r="H21" s="6"/>
      <c r="I21" s="7"/>
    </row>
    <row r="22" spans="1:9">
      <c r="A22" s="924" t="s">
        <v>29</v>
      </c>
      <c r="B22" s="83" t="s">
        <v>30</v>
      </c>
      <c r="C22" s="62">
        <v>2006</v>
      </c>
      <c r="D22" s="160" t="s">
        <v>31</v>
      </c>
      <c r="E22" s="385">
        <v>24</v>
      </c>
      <c r="F22" s="179">
        <f t="shared" si="0"/>
        <v>72</v>
      </c>
      <c r="G22" s="125"/>
      <c r="H22" s="6"/>
      <c r="I22" s="7"/>
    </row>
    <row r="23" spans="1:9">
      <c r="A23" s="918" t="s">
        <v>45</v>
      </c>
      <c r="B23" s="464" t="s">
        <v>46</v>
      </c>
      <c r="C23" s="490">
        <v>2007</v>
      </c>
      <c r="D23" s="523" t="s">
        <v>47</v>
      </c>
      <c r="E23" s="259">
        <v>24</v>
      </c>
      <c r="F23" s="179">
        <f t="shared" si="0"/>
        <v>72</v>
      </c>
      <c r="G23" s="125"/>
      <c r="H23" s="6"/>
      <c r="I23" s="7"/>
    </row>
    <row r="24" spans="1:9">
      <c r="A24" s="470" t="s">
        <v>93</v>
      </c>
      <c r="B24" s="466" t="s">
        <v>71</v>
      </c>
      <c r="C24" s="467">
        <v>2005</v>
      </c>
      <c r="D24" s="596" t="s">
        <v>56</v>
      </c>
      <c r="E24" s="259">
        <v>23</v>
      </c>
      <c r="F24" s="179">
        <f t="shared" si="0"/>
        <v>69</v>
      </c>
      <c r="G24" s="126"/>
      <c r="H24" s="6"/>
      <c r="I24" s="7"/>
    </row>
    <row r="25" spans="1:9">
      <c r="A25" s="945" t="s">
        <v>34</v>
      </c>
      <c r="B25" s="495" t="s">
        <v>35</v>
      </c>
      <c r="C25" s="465">
        <v>2005</v>
      </c>
      <c r="D25" s="567" t="s">
        <v>36</v>
      </c>
      <c r="E25" s="264">
        <v>23</v>
      </c>
      <c r="F25" s="179">
        <f t="shared" si="0"/>
        <v>69</v>
      </c>
      <c r="G25" s="125"/>
      <c r="H25" s="6"/>
      <c r="I25" s="7"/>
    </row>
    <row r="26" spans="1:9">
      <c r="A26" s="476" t="s">
        <v>94</v>
      </c>
      <c r="B26" s="464" t="s">
        <v>35</v>
      </c>
      <c r="C26" s="490">
        <v>2007</v>
      </c>
      <c r="D26" s="505" t="s">
        <v>36</v>
      </c>
      <c r="E26" s="262">
        <v>23</v>
      </c>
      <c r="F26" s="179">
        <f t="shared" si="0"/>
        <v>69</v>
      </c>
      <c r="G26" s="126"/>
      <c r="H26" s="6"/>
      <c r="I26" s="7"/>
    </row>
    <row r="27" spans="1:9">
      <c r="A27" s="476" t="s">
        <v>41</v>
      </c>
      <c r="B27" s="464" t="s">
        <v>42</v>
      </c>
      <c r="C27" s="465">
        <v>2008</v>
      </c>
      <c r="D27" s="505" t="s">
        <v>43</v>
      </c>
      <c r="E27" s="259">
        <v>23</v>
      </c>
      <c r="F27" s="179">
        <f t="shared" si="0"/>
        <v>69</v>
      </c>
      <c r="G27" s="125"/>
      <c r="H27" s="6"/>
      <c r="I27" s="7"/>
    </row>
    <row r="28" spans="1:9">
      <c r="A28" s="476" t="s">
        <v>78</v>
      </c>
      <c r="B28" s="464" t="s">
        <v>49</v>
      </c>
      <c r="C28" s="465">
        <v>2007</v>
      </c>
      <c r="D28" s="507" t="s">
        <v>43</v>
      </c>
      <c r="E28" s="259">
        <v>23</v>
      </c>
      <c r="F28" s="179">
        <f t="shared" si="0"/>
        <v>69</v>
      </c>
      <c r="G28" s="125"/>
      <c r="H28" s="6"/>
      <c r="I28" s="7"/>
    </row>
    <row r="29" spans="1:9">
      <c r="A29" s="476" t="s">
        <v>58</v>
      </c>
      <c r="B29" s="495" t="s">
        <v>59</v>
      </c>
      <c r="C29" s="496">
        <v>2008</v>
      </c>
      <c r="D29" s="604" t="s">
        <v>56</v>
      </c>
      <c r="E29" s="259">
        <v>22</v>
      </c>
      <c r="F29" s="179">
        <f t="shared" si="0"/>
        <v>66</v>
      </c>
      <c r="G29" s="126"/>
      <c r="H29" s="6"/>
      <c r="I29" s="7"/>
    </row>
    <row r="30" spans="1:9">
      <c r="A30" s="924" t="s">
        <v>53</v>
      </c>
      <c r="B30" s="83" t="s">
        <v>49</v>
      </c>
      <c r="C30" s="62">
        <v>2007</v>
      </c>
      <c r="D30" s="166" t="s">
        <v>54</v>
      </c>
      <c r="E30" s="385">
        <v>22</v>
      </c>
      <c r="F30" s="179">
        <f t="shared" si="0"/>
        <v>66</v>
      </c>
      <c r="G30" s="125"/>
      <c r="H30" s="6"/>
      <c r="I30" s="7"/>
    </row>
    <row r="31" spans="1:9">
      <c r="A31" s="476" t="s">
        <v>15</v>
      </c>
      <c r="B31" s="464" t="s">
        <v>16</v>
      </c>
      <c r="C31" s="465">
        <v>2006</v>
      </c>
      <c r="D31" s="505" t="s">
        <v>14</v>
      </c>
      <c r="E31" s="259">
        <v>22</v>
      </c>
      <c r="F31" s="179">
        <f t="shared" si="0"/>
        <v>66</v>
      </c>
      <c r="G31" s="125"/>
      <c r="H31" s="6"/>
      <c r="I31" s="7"/>
    </row>
    <row r="32" spans="1:9">
      <c r="A32" s="476" t="s">
        <v>80</v>
      </c>
      <c r="B32" s="464" t="s">
        <v>81</v>
      </c>
      <c r="C32" s="465">
        <v>2007</v>
      </c>
      <c r="D32" s="505" t="s">
        <v>47</v>
      </c>
      <c r="E32" s="259">
        <v>22</v>
      </c>
      <c r="F32" s="179">
        <f t="shared" si="0"/>
        <v>66</v>
      </c>
      <c r="G32" s="125"/>
      <c r="H32" s="6"/>
      <c r="I32" s="7"/>
    </row>
    <row r="33" spans="1:11">
      <c r="A33" s="945" t="s">
        <v>91</v>
      </c>
      <c r="B33" s="495" t="s">
        <v>33</v>
      </c>
      <c r="C33" s="496">
        <v>2007</v>
      </c>
      <c r="D33" s="567" t="s">
        <v>47</v>
      </c>
      <c r="E33" s="268">
        <v>22</v>
      </c>
      <c r="F33" s="179">
        <f t="shared" si="0"/>
        <v>66</v>
      </c>
      <c r="G33" s="126"/>
      <c r="H33" s="6"/>
      <c r="I33" s="7"/>
    </row>
    <row r="34" spans="1:11">
      <c r="A34" s="476" t="s">
        <v>30</v>
      </c>
      <c r="B34" s="477" t="s">
        <v>38</v>
      </c>
      <c r="C34" s="508">
        <v>2007</v>
      </c>
      <c r="D34" s="505" t="s">
        <v>50</v>
      </c>
      <c r="E34" s="259">
        <v>21</v>
      </c>
      <c r="F34" s="179">
        <f t="shared" si="0"/>
        <v>63</v>
      </c>
      <c r="G34" s="125"/>
      <c r="H34" s="6"/>
      <c r="I34" s="7"/>
    </row>
    <row r="35" spans="1:11">
      <c r="A35" s="470" t="s">
        <v>52</v>
      </c>
      <c r="B35" s="932" t="s">
        <v>35</v>
      </c>
      <c r="C35" s="933">
        <v>2006</v>
      </c>
      <c r="D35" s="523" t="s">
        <v>50</v>
      </c>
      <c r="E35" s="259">
        <v>21</v>
      </c>
      <c r="F35" s="179">
        <f t="shared" si="0"/>
        <v>63</v>
      </c>
      <c r="G35" s="126"/>
      <c r="H35" s="6"/>
      <c r="I35" s="7"/>
    </row>
    <row r="36" spans="1:11">
      <c r="A36" s="476" t="s">
        <v>112</v>
      </c>
      <c r="B36" s="485" t="s">
        <v>59</v>
      </c>
      <c r="C36" s="486">
        <v>2008</v>
      </c>
      <c r="D36" s="523" t="s">
        <v>67</v>
      </c>
      <c r="E36" s="259">
        <v>21</v>
      </c>
      <c r="F36" s="179">
        <f t="shared" si="0"/>
        <v>63</v>
      </c>
      <c r="G36" s="125"/>
      <c r="H36" s="6"/>
      <c r="I36" s="7"/>
      <c r="K36" s="128"/>
    </row>
    <row r="37" spans="1:11">
      <c r="A37" s="476" t="s">
        <v>97</v>
      </c>
      <c r="B37" s="960" t="s">
        <v>98</v>
      </c>
      <c r="C37" s="493">
        <v>2008</v>
      </c>
      <c r="D37" s="507" t="s">
        <v>67</v>
      </c>
      <c r="E37" s="268">
        <v>21</v>
      </c>
      <c r="F37" s="179">
        <f t="shared" si="0"/>
        <v>63</v>
      </c>
      <c r="G37" s="125"/>
      <c r="H37" s="6"/>
      <c r="I37" s="7"/>
    </row>
    <row r="38" spans="1:11">
      <c r="A38" s="924" t="s">
        <v>106</v>
      </c>
      <c r="B38" s="83" t="s">
        <v>107</v>
      </c>
      <c r="C38" s="62">
        <v>2007</v>
      </c>
      <c r="D38" s="166" t="s">
        <v>31</v>
      </c>
      <c r="E38" s="259">
        <v>21</v>
      </c>
      <c r="F38" s="179">
        <f t="shared" ref="F38:F68" si="1">E38*3</f>
        <v>63</v>
      </c>
      <c r="G38" s="126"/>
      <c r="H38" s="6"/>
      <c r="I38" s="7"/>
    </row>
    <row r="39" spans="1:11">
      <c r="A39" s="476" t="s">
        <v>72</v>
      </c>
      <c r="B39" s="464" t="s">
        <v>73</v>
      </c>
      <c r="C39" s="465">
        <v>2006</v>
      </c>
      <c r="D39" s="472" t="s">
        <v>69</v>
      </c>
      <c r="E39" s="259">
        <v>21</v>
      </c>
      <c r="F39" s="179">
        <f t="shared" si="1"/>
        <v>63</v>
      </c>
      <c r="G39" s="125"/>
      <c r="H39" s="6"/>
      <c r="I39" s="7"/>
    </row>
    <row r="40" spans="1:11">
      <c r="A40" s="476" t="s">
        <v>102</v>
      </c>
      <c r="B40" s="464" t="s">
        <v>59</v>
      </c>
      <c r="C40" s="465">
        <v>2006</v>
      </c>
      <c r="D40" s="505" t="s">
        <v>18</v>
      </c>
      <c r="E40" s="259">
        <v>21</v>
      </c>
      <c r="F40" s="179">
        <f t="shared" si="1"/>
        <v>63</v>
      </c>
      <c r="G40" s="125"/>
      <c r="H40" s="6"/>
      <c r="I40" s="7"/>
    </row>
    <row r="41" spans="1:11">
      <c r="A41" s="923" t="s">
        <v>55</v>
      </c>
      <c r="B41" s="466" t="s">
        <v>20</v>
      </c>
      <c r="C41" s="829">
        <v>2006</v>
      </c>
      <c r="D41" s="595" t="s">
        <v>56</v>
      </c>
      <c r="E41" s="268">
        <v>20</v>
      </c>
      <c r="F41" s="179">
        <f t="shared" si="1"/>
        <v>60</v>
      </c>
      <c r="G41" s="125"/>
      <c r="H41" s="6"/>
      <c r="I41" s="7"/>
    </row>
    <row r="42" spans="1:11">
      <c r="A42" s="925" t="s">
        <v>87</v>
      </c>
      <c r="B42" s="86" t="s">
        <v>59</v>
      </c>
      <c r="C42" s="62">
        <v>2008</v>
      </c>
      <c r="D42" s="814" t="s">
        <v>31</v>
      </c>
      <c r="E42" s="259">
        <v>20</v>
      </c>
      <c r="F42" s="179">
        <f t="shared" si="1"/>
        <v>60</v>
      </c>
      <c r="G42" s="125"/>
      <c r="H42" s="6"/>
      <c r="I42" s="7"/>
    </row>
    <row r="43" spans="1:11">
      <c r="A43" s="925" t="s">
        <v>117</v>
      </c>
      <c r="B43" s="83" t="s">
        <v>118</v>
      </c>
      <c r="C43" s="62">
        <v>2008</v>
      </c>
      <c r="D43" s="841" t="s">
        <v>54</v>
      </c>
      <c r="E43" s="259">
        <v>20</v>
      </c>
      <c r="F43" s="179">
        <f t="shared" si="1"/>
        <v>60</v>
      </c>
      <c r="G43" s="125"/>
      <c r="H43" s="6"/>
      <c r="I43" s="7"/>
    </row>
    <row r="44" spans="1:11">
      <c r="A44" s="476" t="s">
        <v>77</v>
      </c>
      <c r="B44" s="464" t="s">
        <v>66</v>
      </c>
      <c r="C44" s="465">
        <v>2007</v>
      </c>
      <c r="D44" s="567" t="s">
        <v>36</v>
      </c>
      <c r="E44" s="262">
        <v>20</v>
      </c>
      <c r="F44" s="179">
        <f t="shared" si="1"/>
        <v>60</v>
      </c>
      <c r="G44" s="125"/>
      <c r="H44" s="6"/>
      <c r="I44" s="7"/>
    </row>
    <row r="45" spans="1:11">
      <c r="A45" s="476" t="s">
        <v>88</v>
      </c>
      <c r="B45" s="495" t="s">
        <v>59</v>
      </c>
      <c r="C45" s="465">
        <v>2006</v>
      </c>
      <c r="D45" s="505" t="s">
        <v>14</v>
      </c>
      <c r="E45" s="268">
        <v>20</v>
      </c>
      <c r="F45" s="179">
        <f t="shared" si="1"/>
        <v>60</v>
      </c>
      <c r="G45" s="125"/>
      <c r="H45" s="6"/>
      <c r="I45" s="7"/>
    </row>
    <row r="46" spans="1:11">
      <c r="A46" s="476" t="s">
        <v>82</v>
      </c>
      <c r="B46" s="495" t="s">
        <v>33</v>
      </c>
      <c r="C46" s="465">
        <v>2006</v>
      </c>
      <c r="D46" s="523" t="s">
        <v>18</v>
      </c>
      <c r="E46" s="259">
        <v>20</v>
      </c>
      <c r="F46" s="179">
        <f t="shared" si="1"/>
        <v>60</v>
      </c>
      <c r="G46" s="125"/>
      <c r="H46" s="6"/>
      <c r="I46" s="7"/>
    </row>
    <row r="47" spans="1:11">
      <c r="A47" s="475" t="s">
        <v>32</v>
      </c>
      <c r="B47" s="466" t="s">
        <v>33</v>
      </c>
      <c r="C47" s="536">
        <v>2009</v>
      </c>
      <c r="D47" s="479" t="s">
        <v>26</v>
      </c>
      <c r="E47" s="259">
        <v>19</v>
      </c>
      <c r="F47" s="179">
        <f t="shared" si="1"/>
        <v>57</v>
      </c>
      <c r="G47" s="125"/>
      <c r="H47" s="6"/>
      <c r="I47" s="7"/>
    </row>
    <row r="48" spans="1:11">
      <c r="A48" s="470" t="s">
        <v>57</v>
      </c>
      <c r="B48" s="900" t="s">
        <v>28</v>
      </c>
      <c r="C48" s="934">
        <v>2007</v>
      </c>
      <c r="D48" s="523" t="s">
        <v>50</v>
      </c>
      <c r="E48" s="259">
        <v>19</v>
      </c>
      <c r="F48" s="179">
        <f t="shared" si="1"/>
        <v>57</v>
      </c>
      <c r="G48" s="126"/>
      <c r="H48" s="6"/>
      <c r="I48" s="7"/>
    </row>
    <row r="49" spans="1:9">
      <c r="A49" s="945" t="s">
        <v>95</v>
      </c>
      <c r="B49" s="495" t="s">
        <v>96</v>
      </c>
      <c r="C49" s="496">
        <v>2008</v>
      </c>
      <c r="D49" s="597" t="s">
        <v>39</v>
      </c>
      <c r="E49" s="268">
        <v>18</v>
      </c>
      <c r="F49" s="179">
        <f t="shared" si="1"/>
        <v>54</v>
      </c>
      <c r="G49" s="125"/>
      <c r="H49" s="6"/>
      <c r="I49" s="7"/>
    </row>
    <row r="50" spans="1:9">
      <c r="A50" s="476" t="s">
        <v>70</v>
      </c>
      <c r="B50" s="464" t="s">
        <v>71</v>
      </c>
      <c r="C50" s="465">
        <v>2005</v>
      </c>
      <c r="D50" s="505" t="s">
        <v>61</v>
      </c>
      <c r="E50" s="262">
        <v>18</v>
      </c>
      <c r="F50" s="179">
        <f t="shared" si="1"/>
        <v>54</v>
      </c>
      <c r="G50" s="125"/>
      <c r="H50" s="6"/>
      <c r="I50" s="7"/>
    </row>
    <row r="51" spans="1:9">
      <c r="A51" s="839" t="s">
        <v>68</v>
      </c>
      <c r="B51" s="464" t="s">
        <v>46</v>
      </c>
      <c r="C51" s="465">
        <v>2007</v>
      </c>
      <c r="D51" s="479" t="s">
        <v>69</v>
      </c>
      <c r="E51" s="259">
        <v>17</v>
      </c>
      <c r="F51" s="179">
        <f t="shared" si="1"/>
        <v>51</v>
      </c>
      <c r="G51" s="125"/>
      <c r="H51" s="6"/>
      <c r="I51" s="7"/>
    </row>
    <row r="52" spans="1:9">
      <c r="A52" s="476" t="s">
        <v>74</v>
      </c>
      <c r="B52" s="489" t="s">
        <v>75</v>
      </c>
      <c r="C52" s="490">
        <v>2005</v>
      </c>
      <c r="D52" s="523" t="s">
        <v>61</v>
      </c>
      <c r="E52" s="262">
        <v>17</v>
      </c>
      <c r="F52" s="179">
        <f t="shared" si="1"/>
        <v>51</v>
      </c>
      <c r="G52" s="126"/>
      <c r="H52" s="6"/>
      <c r="I52" s="7"/>
    </row>
    <row r="53" spans="1:9">
      <c r="A53" s="476" t="s">
        <v>85</v>
      </c>
      <c r="B53" s="492" t="s">
        <v>86</v>
      </c>
      <c r="C53" s="493">
        <v>2008</v>
      </c>
      <c r="D53" s="507" t="s">
        <v>43</v>
      </c>
      <c r="E53" s="268">
        <v>17</v>
      </c>
      <c r="F53" s="179">
        <f t="shared" si="1"/>
        <v>51</v>
      </c>
      <c r="G53" s="125"/>
      <c r="H53" s="6"/>
      <c r="I53" s="7"/>
    </row>
    <row r="54" spans="1:9">
      <c r="A54" s="918" t="s">
        <v>64</v>
      </c>
      <c r="B54" s="464" t="s">
        <v>23</v>
      </c>
      <c r="C54" s="465">
        <v>2006</v>
      </c>
      <c r="D54" s="595" t="s">
        <v>39</v>
      </c>
      <c r="E54" s="259">
        <v>16</v>
      </c>
      <c r="F54" s="179">
        <f t="shared" si="1"/>
        <v>48</v>
      </c>
      <c r="G54" s="126"/>
      <c r="H54" s="6"/>
      <c r="I54" s="7"/>
    </row>
    <row r="55" spans="1:9">
      <c r="A55" s="476" t="s">
        <v>89</v>
      </c>
      <c r="B55" s="464" t="s">
        <v>38</v>
      </c>
      <c r="C55" s="465">
        <v>2007</v>
      </c>
      <c r="D55" s="507" t="s">
        <v>67</v>
      </c>
      <c r="E55" s="259">
        <v>16</v>
      </c>
      <c r="F55" s="179">
        <f t="shared" si="1"/>
        <v>48</v>
      </c>
      <c r="G55" s="125"/>
      <c r="H55" s="6"/>
      <c r="I55" s="7"/>
    </row>
    <row r="56" spans="1:9">
      <c r="A56" s="476" t="s">
        <v>104</v>
      </c>
      <c r="B56" s="464" t="s">
        <v>105</v>
      </c>
      <c r="C56" s="465">
        <v>2006</v>
      </c>
      <c r="D56" s="505" t="s">
        <v>84</v>
      </c>
      <c r="E56" s="259">
        <v>16</v>
      </c>
      <c r="F56" s="179">
        <f t="shared" si="1"/>
        <v>48</v>
      </c>
      <c r="G56" s="125"/>
      <c r="H56" s="6"/>
      <c r="I56" s="7"/>
    </row>
    <row r="57" spans="1:9">
      <c r="A57" s="470" t="s">
        <v>108</v>
      </c>
      <c r="B57" s="900" t="s">
        <v>33</v>
      </c>
      <c r="C57" s="481">
        <v>2007</v>
      </c>
      <c r="D57" s="540" t="s">
        <v>69</v>
      </c>
      <c r="E57" s="259">
        <v>15</v>
      </c>
      <c r="F57" s="179">
        <f t="shared" si="1"/>
        <v>45</v>
      </c>
      <c r="G57" s="126"/>
      <c r="H57" s="6"/>
      <c r="I57" s="7"/>
    </row>
    <row r="58" spans="1:9">
      <c r="A58" s="918" t="s">
        <v>115</v>
      </c>
      <c r="B58" s="464" t="s">
        <v>116</v>
      </c>
      <c r="C58" s="493">
        <v>2007</v>
      </c>
      <c r="D58" s="505" t="s">
        <v>84</v>
      </c>
      <c r="E58" s="385">
        <v>15</v>
      </c>
      <c r="F58" s="179">
        <f t="shared" si="1"/>
        <v>45</v>
      </c>
      <c r="G58" s="125"/>
      <c r="H58" s="6"/>
      <c r="I58" s="7"/>
    </row>
    <row r="59" spans="1:9">
      <c r="A59" s="476" t="s">
        <v>101</v>
      </c>
      <c r="B59" s="495" t="s">
        <v>33</v>
      </c>
      <c r="C59" s="496">
        <v>2005</v>
      </c>
      <c r="D59" s="505" t="s">
        <v>84</v>
      </c>
      <c r="E59" s="385">
        <v>15</v>
      </c>
      <c r="F59" s="179">
        <f t="shared" si="1"/>
        <v>45</v>
      </c>
      <c r="G59" s="125"/>
      <c r="H59" s="6"/>
      <c r="I59" s="7"/>
    </row>
    <row r="60" spans="1:9">
      <c r="A60" s="931" t="s">
        <v>92</v>
      </c>
      <c r="B60" s="840" t="s">
        <v>73</v>
      </c>
      <c r="C60" s="829">
        <v>2008</v>
      </c>
      <c r="D60" s="597" t="s">
        <v>56</v>
      </c>
      <c r="E60" s="385">
        <v>14</v>
      </c>
      <c r="F60" s="179">
        <f t="shared" si="1"/>
        <v>42</v>
      </c>
      <c r="G60" s="125"/>
      <c r="H60" s="6"/>
      <c r="I60" s="7"/>
    </row>
    <row r="61" spans="1:9">
      <c r="A61" s="476" t="s">
        <v>60</v>
      </c>
      <c r="B61" s="495" t="s">
        <v>49</v>
      </c>
      <c r="C61" s="496">
        <v>2007</v>
      </c>
      <c r="D61" s="567" t="s">
        <v>61</v>
      </c>
      <c r="E61" s="952">
        <v>13</v>
      </c>
      <c r="F61" s="179">
        <f t="shared" si="1"/>
        <v>39</v>
      </c>
      <c r="G61" s="126"/>
      <c r="H61" s="6"/>
      <c r="I61" s="7"/>
    </row>
    <row r="62" spans="1:9">
      <c r="A62" s="918" t="s">
        <v>109</v>
      </c>
      <c r="B62" s="464" t="s">
        <v>110</v>
      </c>
      <c r="C62" s="465">
        <v>2007</v>
      </c>
      <c r="D62" s="505" t="s">
        <v>21</v>
      </c>
      <c r="E62" s="259">
        <v>12</v>
      </c>
      <c r="F62" s="179">
        <f t="shared" si="1"/>
        <v>36</v>
      </c>
      <c r="G62" s="125"/>
      <c r="H62" s="6"/>
      <c r="I62" s="7"/>
    </row>
    <row r="63" spans="1:9">
      <c r="A63" s="918" t="s">
        <v>103</v>
      </c>
      <c r="B63" s="464" t="s">
        <v>23</v>
      </c>
      <c r="C63" s="465">
        <v>2006</v>
      </c>
      <c r="D63" s="505" t="s">
        <v>61</v>
      </c>
      <c r="E63" s="262">
        <v>9</v>
      </c>
      <c r="F63" s="179">
        <f t="shared" si="1"/>
        <v>27</v>
      </c>
      <c r="G63" s="125"/>
      <c r="H63" s="6"/>
      <c r="I63" s="7"/>
    </row>
    <row r="64" spans="1:9">
      <c r="A64" s="925" t="s">
        <v>79</v>
      </c>
      <c r="B64" s="83" t="s">
        <v>49</v>
      </c>
      <c r="C64" s="62">
        <v>2005</v>
      </c>
      <c r="D64" s="166" t="s">
        <v>31</v>
      </c>
      <c r="E64" s="385">
        <v>8</v>
      </c>
      <c r="F64" s="179">
        <f t="shared" si="1"/>
        <v>24</v>
      </c>
      <c r="G64" s="126"/>
      <c r="H64" s="6"/>
      <c r="I64" s="7"/>
    </row>
    <row r="65" spans="1:9">
      <c r="A65" s="968" t="s">
        <v>113</v>
      </c>
      <c r="B65" s="518" t="s">
        <v>114</v>
      </c>
      <c r="C65" s="517">
        <v>2009</v>
      </c>
      <c r="D65" s="540" t="s">
        <v>69</v>
      </c>
      <c r="E65" s="268">
        <v>5</v>
      </c>
      <c r="F65" s="179">
        <f t="shared" si="1"/>
        <v>15</v>
      </c>
      <c r="G65" s="125"/>
      <c r="H65" s="6"/>
      <c r="I65" s="7"/>
    </row>
    <row r="66" spans="1:9">
      <c r="A66" s="470" t="s">
        <v>48</v>
      </c>
      <c r="B66" s="491" t="s">
        <v>49</v>
      </c>
      <c r="C66" s="947">
        <v>2007</v>
      </c>
      <c r="D66" s="505" t="s">
        <v>50</v>
      </c>
      <c r="E66" s="259">
        <v>2</v>
      </c>
      <c r="F66" s="179">
        <f t="shared" si="1"/>
        <v>6</v>
      </c>
      <c r="G66" s="125"/>
      <c r="H66" s="6"/>
      <c r="I66" s="7"/>
    </row>
    <row r="67" spans="1:9">
      <c r="A67" s="476" t="s">
        <v>111</v>
      </c>
      <c r="B67" s="464" t="s">
        <v>71</v>
      </c>
      <c r="C67" s="465">
        <v>2007</v>
      </c>
      <c r="D67" s="505" t="s">
        <v>43</v>
      </c>
      <c r="E67" s="259">
        <v>2</v>
      </c>
      <c r="F67" s="179">
        <f t="shared" si="1"/>
        <v>6</v>
      </c>
      <c r="G67" s="126"/>
      <c r="H67" s="6"/>
      <c r="I67" s="7"/>
    </row>
    <row r="68" spans="1:9">
      <c r="A68" s="476"/>
      <c r="B68" s="464"/>
      <c r="C68" s="465"/>
      <c r="D68" s="505"/>
      <c r="E68" s="259"/>
      <c r="F68" s="179">
        <f t="shared" si="1"/>
        <v>0</v>
      </c>
      <c r="G68" s="125"/>
      <c r="H68" s="6"/>
      <c r="I68" s="7"/>
    </row>
    <row r="69" spans="1:9">
      <c r="A69" s="925"/>
      <c r="B69" s="83"/>
      <c r="C69" s="62"/>
      <c r="D69" s="814"/>
      <c r="E69" s="259"/>
      <c r="F69" s="179">
        <f t="shared" ref="F69:F71" si="2">E69*3</f>
        <v>0</v>
      </c>
      <c r="G69" s="125"/>
      <c r="H69" s="6"/>
      <c r="I69" s="7"/>
    </row>
    <row r="70" spans="1:9">
      <c r="A70" s="534"/>
      <c r="B70" s="535"/>
      <c r="C70" s="536"/>
      <c r="D70" s="595"/>
      <c r="E70" s="385"/>
      <c r="F70" s="179">
        <f t="shared" si="2"/>
        <v>0</v>
      </c>
      <c r="G70" s="126"/>
      <c r="H70" s="6"/>
      <c r="I70" s="7"/>
    </row>
    <row r="71" spans="1:9">
      <c r="A71" s="463"/>
      <c r="B71" s="464"/>
      <c r="C71" s="465"/>
      <c r="D71" s="505"/>
      <c r="E71" s="385"/>
      <c r="F71" s="179">
        <f t="shared" si="2"/>
        <v>0</v>
      </c>
      <c r="G71" s="125"/>
      <c r="H71" s="6"/>
      <c r="I71" s="7"/>
    </row>
    <row r="72" spans="1:9" ht="15.75" thickBot="1">
      <c r="A72" s="500"/>
      <c r="B72" s="501"/>
      <c r="C72" s="502"/>
      <c r="D72" s="605"/>
      <c r="E72" s="266"/>
      <c r="F72" s="185">
        <f t="shared" ref="F72" si="3">E72*3</f>
        <v>0</v>
      </c>
      <c r="G72" s="192"/>
      <c r="H72" s="6"/>
      <c r="I72" s="7"/>
    </row>
    <row r="73" spans="1:9">
      <c r="A73" s="174"/>
      <c r="B73" s="183"/>
      <c r="C73" s="184"/>
      <c r="D73" s="6"/>
      <c r="E73" s="183"/>
      <c r="F73" s="6"/>
      <c r="G73" s="6"/>
      <c r="H73" s="6"/>
      <c r="I73" s="7"/>
    </row>
    <row r="74" spans="1:9">
      <c r="A74" s="172"/>
      <c r="B74" s="5"/>
      <c r="C74" s="542"/>
      <c r="D74" s="6"/>
      <c r="E74" s="6"/>
      <c r="F74" s="6"/>
      <c r="G74" s="6"/>
      <c r="H74" s="6"/>
      <c r="I74" s="7"/>
    </row>
    <row r="75" spans="1:9">
      <c r="A75" s="172"/>
      <c r="B75" s="6"/>
      <c r="C75" s="542"/>
      <c r="D75" s="6"/>
      <c r="E75" s="6"/>
      <c r="F75" s="6"/>
      <c r="G75" s="6"/>
      <c r="H75" s="6"/>
      <c r="I75" s="7"/>
    </row>
  </sheetData>
  <sortState xmlns:xlrd2="http://schemas.microsoft.com/office/spreadsheetml/2017/richdata2" ref="A7:H8">
    <sortCondition descending="1" ref="A7:A8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7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I75"/>
  <sheetViews>
    <sheetView zoomScale="140" zoomScaleNormal="140" workbookViewId="0">
      <selection activeCell="G9" sqref="G9"/>
    </sheetView>
  </sheetViews>
  <sheetFormatPr defaultRowHeight="15"/>
  <cols>
    <col min="1" max="1" width="14.85546875" customWidth="1"/>
    <col min="2" max="2" width="1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>
      <c r="A1" s="1047" t="s">
        <v>127</v>
      </c>
      <c r="B1" s="1047"/>
      <c r="C1" s="1047"/>
      <c r="D1" s="1047"/>
      <c r="E1" s="1047"/>
      <c r="F1" s="1047"/>
      <c r="G1" s="1047"/>
      <c r="H1" s="6"/>
      <c r="I1" s="7"/>
    </row>
    <row r="2" spans="1:9" ht="13.5" customHeight="1">
      <c r="A2" s="12" t="s">
        <v>1</v>
      </c>
      <c r="C2" s="541"/>
      <c r="D2" s="10"/>
      <c r="E2" s="1048" t="s">
        <v>2</v>
      </c>
      <c r="F2" s="1049"/>
      <c r="G2" s="1049"/>
      <c r="H2" s="10"/>
      <c r="I2" s="11"/>
    </row>
    <row r="3" spans="1:9">
      <c r="A3" s="1052" t="s">
        <v>129</v>
      </c>
      <c r="B3" s="1052"/>
      <c r="C3" s="1052"/>
      <c r="D3" s="1052"/>
      <c r="E3" s="1052"/>
      <c r="F3" s="1052"/>
      <c r="G3" s="1052"/>
      <c r="H3" s="6"/>
      <c r="I3" s="7"/>
    </row>
    <row r="4" spans="1:9" ht="15.75" thickBot="1">
      <c r="A4" s="3"/>
      <c r="B4" s="8"/>
      <c r="C4" s="8"/>
      <c r="D4" s="8"/>
      <c r="E4" s="6"/>
      <c r="F4" s="6"/>
      <c r="G4" s="6"/>
      <c r="H4" s="6"/>
      <c r="I4" s="7"/>
    </row>
    <row r="5" spans="1:9" ht="25.5">
      <c r="A5" s="18" t="s">
        <v>4</v>
      </c>
      <c r="B5" s="15" t="s">
        <v>5</v>
      </c>
      <c r="C5" s="117" t="s">
        <v>6</v>
      </c>
      <c r="D5" s="20" t="s">
        <v>7</v>
      </c>
      <c r="E5" s="18" t="s">
        <v>8</v>
      </c>
      <c r="F5" s="19" t="s">
        <v>9</v>
      </c>
      <c r="G5" s="20" t="s">
        <v>10</v>
      </c>
      <c r="H5" s="119" t="s">
        <v>130</v>
      </c>
      <c r="I5" s="4"/>
    </row>
    <row r="6" spans="1:9">
      <c r="A6" s="476" t="s">
        <v>17</v>
      </c>
      <c r="B6" s="485" t="s">
        <v>13</v>
      </c>
      <c r="C6" s="486">
        <v>2006</v>
      </c>
      <c r="D6" s="507" t="s">
        <v>18</v>
      </c>
      <c r="E6" s="396">
        <v>46</v>
      </c>
      <c r="F6" s="26">
        <f t="shared" ref="F6:F37" si="0">E6*1.5</f>
        <v>69</v>
      </c>
      <c r="G6" s="129">
        <v>1</v>
      </c>
      <c r="H6" s="6"/>
      <c r="I6" s="7"/>
    </row>
    <row r="7" spans="1:9">
      <c r="A7" s="925" t="s">
        <v>53</v>
      </c>
      <c r="B7" s="842" t="s">
        <v>49</v>
      </c>
      <c r="C7" s="844">
        <v>2007</v>
      </c>
      <c r="D7" s="841" t="s">
        <v>54</v>
      </c>
      <c r="E7" s="259">
        <v>44</v>
      </c>
      <c r="F7" s="26">
        <f t="shared" si="0"/>
        <v>66</v>
      </c>
      <c r="G7" s="127">
        <v>2</v>
      </c>
      <c r="H7" s="6">
        <v>6</v>
      </c>
      <c r="I7" s="7"/>
    </row>
    <row r="8" spans="1:9">
      <c r="A8" s="476" t="s">
        <v>72</v>
      </c>
      <c r="B8" s="485" t="s">
        <v>73</v>
      </c>
      <c r="C8" s="486">
        <v>2006</v>
      </c>
      <c r="D8" s="537" t="s">
        <v>69</v>
      </c>
      <c r="E8" s="259">
        <v>44</v>
      </c>
      <c r="F8" s="26">
        <f t="shared" si="0"/>
        <v>66</v>
      </c>
      <c r="G8" s="125">
        <v>3</v>
      </c>
      <c r="H8" s="6">
        <v>17</v>
      </c>
      <c r="I8" s="7"/>
    </row>
    <row r="9" spans="1:9">
      <c r="A9" s="923" t="s">
        <v>76</v>
      </c>
      <c r="B9" s="840" t="s">
        <v>42</v>
      </c>
      <c r="C9" s="467">
        <v>2007</v>
      </c>
      <c r="D9" s="537" t="s">
        <v>26</v>
      </c>
      <c r="E9" s="632">
        <v>43</v>
      </c>
      <c r="F9" s="26">
        <f t="shared" si="0"/>
        <v>64.5</v>
      </c>
      <c r="G9" s="130"/>
      <c r="H9" s="6"/>
      <c r="I9" s="7"/>
    </row>
    <row r="10" spans="1:9">
      <c r="A10" s="476" t="s">
        <v>83</v>
      </c>
      <c r="B10" s="464" t="s">
        <v>30</v>
      </c>
      <c r="C10" s="490">
        <v>2005</v>
      </c>
      <c r="D10" s="505" t="s">
        <v>84</v>
      </c>
      <c r="E10" s="397">
        <v>41</v>
      </c>
      <c r="F10" s="26">
        <f t="shared" si="0"/>
        <v>61.5</v>
      </c>
      <c r="G10" s="127"/>
      <c r="H10" s="6"/>
      <c r="I10" s="7"/>
    </row>
    <row r="11" spans="1:9">
      <c r="A11" s="924" t="s">
        <v>99</v>
      </c>
      <c r="B11" s="86" t="s">
        <v>100</v>
      </c>
      <c r="C11" s="85">
        <v>2008</v>
      </c>
      <c r="D11" s="160" t="s">
        <v>54</v>
      </c>
      <c r="E11" s="387">
        <v>40</v>
      </c>
      <c r="F11" s="26">
        <f t="shared" si="0"/>
        <v>60</v>
      </c>
      <c r="G11" s="125"/>
      <c r="H11" s="6"/>
      <c r="I11" s="7"/>
    </row>
    <row r="12" spans="1:9">
      <c r="A12" s="476" t="s">
        <v>45</v>
      </c>
      <c r="B12" s="464" t="s">
        <v>46</v>
      </c>
      <c r="C12" s="465">
        <v>2007</v>
      </c>
      <c r="D12" s="523" t="s">
        <v>47</v>
      </c>
      <c r="E12" s="397">
        <v>40</v>
      </c>
      <c r="F12" s="26">
        <f t="shared" si="0"/>
        <v>60</v>
      </c>
      <c r="G12" s="130"/>
      <c r="H12" s="6"/>
      <c r="I12" s="7"/>
    </row>
    <row r="13" spans="1:9">
      <c r="A13" s="839" t="s">
        <v>102</v>
      </c>
      <c r="B13" s="492" t="s">
        <v>59</v>
      </c>
      <c r="C13" s="493">
        <v>2006</v>
      </c>
      <c r="D13" s="505" t="s">
        <v>18</v>
      </c>
      <c r="E13" s="397">
        <v>40</v>
      </c>
      <c r="F13" s="26">
        <f t="shared" si="0"/>
        <v>60</v>
      </c>
      <c r="G13" s="127"/>
      <c r="H13" s="6"/>
      <c r="I13" s="7"/>
    </row>
    <row r="14" spans="1:9">
      <c r="A14" s="470" t="s">
        <v>62</v>
      </c>
      <c r="B14" s="466" t="s">
        <v>63</v>
      </c>
      <c r="C14" s="467">
        <v>2007</v>
      </c>
      <c r="D14" s="479" t="s">
        <v>26</v>
      </c>
      <c r="E14" s="689">
        <v>39</v>
      </c>
      <c r="F14" s="26">
        <f t="shared" si="0"/>
        <v>58.5</v>
      </c>
      <c r="G14" s="127"/>
      <c r="H14" s="6"/>
      <c r="I14" s="7"/>
    </row>
    <row r="15" spans="1:9">
      <c r="A15" s="945" t="s">
        <v>112</v>
      </c>
      <c r="B15" s="495" t="s">
        <v>59</v>
      </c>
      <c r="C15" s="465">
        <v>2008</v>
      </c>
      <c r="D15" s="523" t="s">
        <v>67</v>
      </c>
      <c r="E15" s="259">
        <v>39</v>
      </c>
      <c r="F15" s="26">
        <f t="shared" si="0"/>
        <v>58.5</v>
      </c>
      <c r="G15" s="125"/>
      <c r="H15" s="6"/>
      <c r="I15" s="7"/>
    </row>
    <row r="16" spans="1:9">
      <c r="A16" s="476" t="s">
        <v>65</v>
      </c>
      <c r="B16" s="464" t="s">
        <v>66</v>
      </c>
      <c r="C16" s="490">
        <v>2009</v>
      </c>
      <c r="D16" s="523" t="s">
        <v>67</v>
      </c>
      <c r="E16" s="387">
        <v>39</v>
      </c>
      <c r="F16" s="26">
        <f t="shared" si="0"/>
        <v>58.5</v>
      </c>
      <c r="G16" s="127"/>
      <c r="H16" s="6"/>
      <c r="I16" s="7"/>
    </row>
    <row r="17" spans="1:9">
      <c r="A17" s="476" t="s">
        <v>97</v>
      </c>
      <c r="B17" s="495" t="s">
        <v>98</v>
      </c>
      <c r="C17" s="496">
        <v>2008</v>
      </c>
      <c r="D17" s="505" t="s">
        <v>67</v>
      </c>
      <c r="E17" s="268">
        <v>39</v>
      </c>
      <c r="F17" s="26">
        <f t="shared" si="0"/>
        <v>58.5</v>
      </c>
      <c r="G17" s="127"/>
      <c r="H17" s="6"/>
      <c r="I17" s="7"/>
    </row>
    <row r="18" spans="1:9">
      <c r="A18" s="475" t="s">
        <v>52</v>
      </c>
      <c r="B18" s="491" t="s">
        <v>35</v>
      </c>
      <c r="C18" s="947">
        <v>2006</v>
      </c>
      <c r="D18" s="507" t="s">
        <v>50</v>
      </c>
      <c r="E18" s="387">
        <v>37</v>
      </c>
      <c r="F18" s="26">
        <f t="shared" si="0"/>
        <v>55.5</v>
      </c>
      <c r="G18" s="127"/>
      <c r="H18" s="6"/>
      <c r="I18" s="7"/>
    </row>
    <row r="19" spans="1:9">
      <c r="A19" s="476" t="s">
        <v>22</v>
      </c>
      <c r="B19" s="464" t="s">
        <v>23</v>
      </c>
      <c r="C19" s="465">
        <v>2007</v>
      </c>
      <c r="D19" s="567" t="s">
        <v>21</v>
      </c>
      <c r="E19" s="397">
        <v>37</v>
      </c>
      <c r="F19" s="26">
        <f t="shared" si="0"/>
        <v>55.5</v>
      </c>
      <c r="G19" s="127"/>
      <c r="H19" s="6"/>
      <c r="I19" s="7"/>
    </row>
    <row r="20" spans="1:9">
      <c r="A20" s="925" t="s">
        <v>29</v>
      </c>
      <c r="B20" s="83" t="s">
        <v>30</v>
      </c>
      <c r="C20" s="62">
        <v>2006</v>
      </c>
      <c r="D20" s="841" t="s">
        <v>31</v>
      </c>
      <c r="E20" s="392">
        <v>36</v>
      </c>
      <c r="F20" s="26">
        <f t="shared" si="0"/>
        <v>54</v>
      </c>
      <c r="G20" s="127"/>
      <c r="H20" s="6"/>
      <c r="I20" s="7"/>
    </row>
    <row r="21" spans="1:9">
      <c r="A21" s="476" t="s">
        <v>40</v>
      </c>
      <c r="B21" s="495" t="s">
        <v>30</v>
      </c>
      <c r="C21" s="496">
        <v>2005</v>
      </c>
      <c r="D21" s="567" t="s">
        <v>36</v>
      </c>
      <c r="E21" s="948">
        <v>36</v>
      </c>
      <c r="F21" s="26">
        <f t="shared" si="0"/>
        <v>54</v>
      </c>
      <c r="G21" s="127"/>
      <c r="H21" s="6"/>
      <c r="I21" s="7"/>
    </row>
    <row r="22" spans="1:9">
      <c r="A22" s="918" t="s">
        <v>80</v>
      </c>
      <c r="B22" s="464" t="s">
        <v>81</v>
      </c>
      <c r="C22" s="465">
        <v>2007</v>
      </c>
      <c r="D22" s="505" t="s">
        <v>47</v>
      </c>
      <c r="E22" s="397">
        <v>36</v>
      </c>
      <c r="F22" s="26">
        <f t="shared" si="0"/>
        <v>54</v>
      </c>
      <c r="G22" s="127"/>
      <c r="H22" s="6"/>
      <c r="I22" s="7"/>
    </row>
    <row r="23" spans="1:9">
      <c r="A23" s="918" t="s">
        <v>30</v>
      </c>
      <c r="B23" s="477" t="s">
        <v>38</v>
      </c>
      <c r="C23" s="478">
        <v>2007</v>
      </c>
      <c r="D23" s="523" t="s">
        <v>50</v>
      </c>
      <c r="E23" s="259">
        <v>35</v>
      </c>
      <c r="F23" s="26">
        <f t="shared" si="0"/>
        <v>52.5</v>
      </c>
      <c r="G23" s="127"/>
      <c r="H23" s="6"/>
      <c r="I23" s="7"/>
    </row>
    <row r="24" spans="1:9">
      <c r="A24" s="476" t="s">
        <v>12</v>
      </c>
      <c r="B24" s="464" t="s">
        <v>13</v>
      </c>
      <c r="C24" s="465">
        <v>2006</v>
      </c>
      <c r="D24" s="523" t="s">
        <v>14</v>
      </c>
      <c r="E24" s="397">
        <v>35</v>
      </c>
      <c r="F24" s="26">
        <f t="shared" si="0"/>
        <v>52.5</v>
      </c>
      <c r="G24" s="127"/>
      <c r="H24" s="6"/>
      <c r="I24" s="7"/>
    </row>
    <row r="25" spans="1:9">
      <c r="A25" s="476" t="s">
        <v>27</v>
      </c>
      <c r="B25" s="495" t="s">
        <v>28</v>
      </c>
      <c r="C25" s="465">
        <v>2006</v>
      </c>
      <c r="D25" s="567" t="s">
        <v>14</v>
      </c>
      <c r="E25" s="969">
        <v>35</v>
      </c>
      <c r="F25" s="26">
        <f t="shared" si="0"/>
        <v>52.5</v>
      </c>
      <c r="G25" s="125"/>
      <c r="H25" s="6"/>
      <c r="I25" s="7"/>
    </row>
    <row r="26" spans="1:9">
      <c r="A26" s="924" t="s">
        <v>90</v>
      </c>
      <c r="B26" s="83" t="s">
        <v>13</v>
      </c>
      <c r="C26" s="85">
        <v>2008</v>
      </c>
      <c r="D26" s="166" t="s">
        <v>54</v>
      </c>
      <c r="E26" s="387">
        <v>33</v>
      </c>
      <c r="F26" s="26">
        <f t="shared" si="0"/>
        <v>49.5</v>
      </c>
      <c r="G26" s="127"/>
      <c r="H26" s="6"/>
      <c r="I26" s="7"/>
    </row>
    <row r="27" spans="1:9">
      <c r="A27" s="470" t="s">
        <v>57</v>
      </c>
      <c r="B27" s="480" t="s">
        <v>28</v>
      </c>
      <c r="C27" s="481">
        <v>2007</v>
      </c>
      <c r="D27" s="505" t="s">
        <v>50</v>
      </c>
      <c r="E27" s="387">
        <v>32</v>
      </c>
      <c r="F27" s="26">
        <f t="shared" si="0"/>
        <v>48</v>
      </c>
      <c r="G27" s="125"/>
      <c r="H27" s="6"/>
      <c r="I27" s="7"/>
    </row>
    <row r="28" spans="1:9">
      <c r="A28" s="470" t="s">
        <v>93</v>
      </c>
      <c r="B28" s="466" t="s">
        <v>71</v>
      </c>
      <c r="C28" s="467">
        <v>2005</v>
      </c>
      <c r="D28" s="597" t="s">
        <v>56</v>
      </c>
      <c r="E28" s="392">
        <v>32</v>
      </c>
      <c r="F28" s="26">
        <f t="shared" si="0"/>
        <v>48</v>
      </c>
      <c r="G28" s="130"/>
      <c r="H28" s="6"/>
      <c r="I28" s="7"/>
    </row>
    <row r="29" spans="1:9">
      <c r="A29" s="968" t="s">
        <v>113</v>
      </c>
      <c r="B29" s="518" t="s">
        <v>114</v>
      </c>
      <c r="C29" s="517">
        <v>2009</v>
      </c>
      <c r="D29" s="537" t="s">
        <v>69</v>
      </c>
      <c r="E29" s="948">
        <v>32</v>
      </c>
      <c r="F29" s="26">
        <f t="shared" si="0"/>
        <v>48</v>
      </c>
      <c r="G29" s="127"/>
      <c r="H29" s="6"/>
      <c r="I29" s="7"/>
    </row>
    <row r="30" spans="1:9">
      <c r="A30" s="476" t="s">
        <v>103</v>
      </c>
      <c r="B30" s="464" t="s">
        <v>23</v>
      </c>
      <c r="C30" s="465">
        <v>2006</v>
      </c>
      <c r="D30" s="505" t="s">
        <v>61</v>
      </c>
      <c r="E30" s="392">
        <v>32</v>
      </c>
      <c r="F30" s="26">
        <f t="shared" si="0"/>
        <v>48</v>
      </c>
      <c r="G30" s="125"/>
      <c r="H30" s="6"/>
      <c r="I30" s="7"/>
    </row>
    <row r="31" spans="1:9">
      <c r="A31" s="476" t="s">
        <v>19</v>
      </c>
      <c r="B31" s="464" t="s">
        <v>20</v>
      </c>
      <c r="C31" s="465">
        <v>2006</v>
      </c>
      <c r="D31" s="505" t="s">
        <v>21</v>
      </c>
      <c r="E31" s="397">
        <v>32</v>
      </c>
      <c r="F31" s="26">
        <f t="shared" si="0"/>
        <v>48</v>
      </c>
      <c r="G31" s="130"/>
      <c r="H31" s="6"/>
      <c r="I31" s="7"/>
    </row>
    <row r="32" spans="1:9">
      <c r="A32" s="476" t="s">
        <v>82</v>
      </c>
      <c r="B32" s="464" t="s">
        <v>33</v>
      </c>
      <c r="C32" s="465">
        <v>2006</v>
      </c>
      <c r="D32" s="505" t="s">
        <v>18</v>
      </c>
      <c r="E32" s="397">
        <v>32</v>
      </c>
      <c r="F32" s="26">
        <f t="shared" si="0"/>
        <v>48</v>
      </c>
      <c r="G32" s="127"/>
      <c r="H32" s="6"/>
      <c r="I32" s="7"/>
    </row>
    <row r="33" spans="1:9">
      <c r="A33" s="923" t="s">
        <v>24</v>
      </c>
      <c r="B33" s="466" t="s">
        <v>25</v>
      </c>
      <c r="C33" s="829">
        <v>2007</v>
      </c>
      <c r="D33" s="665" t="s">
        <v>26</v>
      </c>
      <c r="E33" s="632">
        <v>31</v>
      </c>
      <c r="F33" s="26">
        <f t="shared" si="0"/>
        <v>46.5</v>
      </c>
      <c r="G33" s="127"/>
      <c r="H33" s="6"/>
      <c r="I33" s="7"/>
    </row>
    <row r="34" spans="1:9">
      <c r="A34" s="476" t="s">
        <v>77</v>
      </c>
      <c r="B34" s="483" t="s">
        <v>66</v>
      </c>
      <c r="C34" s="465">
        <v>2007</v>
      </c>
      <c r="D34" s="505" t="s">
        <v>36</v>
      </c>
      <c r="E34" s="392">
        <v>31</v>
      </c>
      <c r="F34" s="26">
        <f t="shared" si="0"/>
        <v>46.5</v>
      </c>
      <c r="G34" s="125"/>
      <c r="H34" s="6"/>
      <c r="I34" s="7"/>
    </row>
    <row r="35" spans="1:9">
      <c r="A35" s="476" t="s">
        <v>94</v>
      </c>
      <c r="B35" s="485" t="s">
        <v>35</v>
      </c>
      <c r="C35" s="486">
        <v>2007</v>
      </c>
      <c r="D35" s="523" t="s">
        <v>36</v>
      </c>
      <c r="E35" s="392">
        <v>31</v>
      </c>
      <c r="F35" s="26">
        <f t="shared" si="0"/>
        <v>46.5</v>
      </c>
      <c r="G35" s="127"/>
      <c r="H35" s="6"/>
      <c r="I35" s="7"/>
    </row>
    <row r="36" spans="1:9">
      <c r="A36" s="476" t="s">
        <v>34</v>
      </c>
      <c r="B36" s="485" t="s">
        <v>35</v>
      </c>
      <c r="C36" s="486">
        <v>2005</v>
      </c>
      <c r="D36" s="523" t="s">
        <v>36</v>
      </c>
      <c r="E36" s="392">
        <v>30</v>
      </c>
      <c r="F36" s="26">
        <f t="shared" si="0"/>
        <v>45</v>
      </c>
      <c r="G36" s="125"/>
      <c r="H36" s="6"/>
      <c r="I36" s="7"/>
    </row>
    <row r="37" spans="1:9">
      <c r="A37" s="476" t="s">
        <v>85</v>
      </c>
      <c r="B37" s="464" t="s">
        <v>86</v>
      </c>
      <c r="C37" s="493">
        <v>2008</v>
      </c>
      <c r="D37" s="507" t="s">
        <v>43</v>
      </c>
      <c r="E37" s="970">
        <v>30</v>
      </c>
      <c r="F37" s="26">
        <f t="shared" si="0"/>
        <v>45</v>
      </c>
      <c r="G37" s="130"/>
      <c r="H37" s="6"/>
      <c r="I37" s="7"/>
    </row>
    <row r="38" spans="1:9">
      <c r="A38" s="918" t="s">
        <v>115</v>
      </c>
      <c r="B38" s="489" t="s">
        <v>116</v>
      </c>
      <c r="C38" s="465">
        <v>2007</v>
      </c>
      <c r="D38" s="505" t="s">
        <v>84</v>
      </c>
      <c r="E38" s="397">
        <v>29</v>
      </c>
      <c r="F38" s="26">
        <f t="shared" ref="F38:F68" si="1">E38*1.5</f>
        <v>43.5</v>
      </c>
      <c r="G38" s="127"/>
      <c r="H38" s="6"/>
      <c r="I38" s="7"/>
    </row>
    <row r="39" spans="1:9">
      <c r="A39" s="476" t="s">
        <v>41</v>
      </c>
      <c r="B39" s="464" t="s">
        <v>42</v>
      </c>
      <c r="C39" s="465">
        <v>2008</v>
      </c>
      <c r="D39" s="505" t="s">
        <v>43</v>
      </c>
      <c r="E39" s="401">
        <v>29</v>
      </c>
      <c r="F39" s="26">
        <f t="shared" si="1"/>
        <v>43.5</v>
      </c>
      <c r="G39" s="125"/>
      <c r="H39" s="6"/>
      <c r="I39" s="7"/>
    </row>
    <row r="40" spans="1:9">
      <c r="A40" s="470" t="s">
        <v>32</v>
      </c>
      <c r="B40" s="466" t="s">
        <v>33</v>
      </c>
      <c r="C40" s="467">
        <v>2009</v>
      </c>
      <c r="D40" s="472" t="s">
        <v>26</v>
      </c>
      <c r="E40" s="387">
        <v>28</v>
      </c>
      <c r="F40" s="26">
        <f t="shared" si="1"/>
        <v>42</v>
      </c>
      <c r="G40" s="130"/>
      <c r="H40" s="6"/>
      <c r="I40" s="7"/>
    </row>
    <row r="41" spans="1:9">
      <c r="A41" s="971" t="s">
        <v>106</v>
      </c>
      <c r="B41" s="83" t="s">
        <v>107</v>
      </c>
      <c r="C41" s="583">
        <v>2007</v>
      </c>
      <c r="D41" s="166" t="s">
        <v>31</v>
      </c>
      <c r="E41" s="948">
        <v>28</v>
      </c>
      <c r="F41" s="26">
        <f t="shared" si="1"/>
        <v>42</v>
      </c>
      <c r="G41" s="127"/>
      <c r="H41" s="6"/>
      <c r="I41" s="7"/>
    </row>
    <row r="42" spans="1:9">
      <c r="A42" s="476" t="s">
        <v>78</v>
      </c>
      <c r="B42" s="489" t="s">
        <v>49</v>
      </c>
      <c r="C42" s="465">
        <v>2007</v>
      </c>
      <c r="D42" s="507" t="s">
        <v>43</v>
      </c>
      <c r="E42" s="397">
        <v>28</v>
      </c>
      <c r="F42" s="26">
        <f t="shared" si="1"/>
        <v>42</v>
      </c>
      <c r="G42" s="125"/>
      <c r="H42" s="6"/>
      <c r="I42" s="7"/>
    </row>
    <row r="43" spans="1:9">
      <c r="A43" s="476" t="s">
        <v>37</v>
      </c>
      <c r="B43" s="464" t="s">
        <v>38</v>
      </c>
      <c r="C43" s="465">
        <v>2006</v>
      </c>
      <c r="D43" s="604" t="s">
        <v>39</v>
      </c>
      <c r="E43" s="387">
        <v>27</v>
      </c>
      <c r="F43" s="26">
        <f t="shared" si="1"/>
        <v>40.5</v>
      </c>
      <c r="G43" s="130"/>
      <c r="H43" s="6"/>
      <c r="I43" s="7"/>
    </row>
    <row r="44" spans="1:9">
      <c r="A44" s="470" t="s">
        <v>48</v>
      </c>
      <c r="B44" s="491" t="s">
        <v>49</v>
      </c>
      <c r="C44" s="947">
        <v>2007</v>
      </c>
      <c r="D44" s="567" t="s">
        <v>50</v>
      </c>
      <c r="E44" s="259">
        <v>27</v>
      </c>
      <c r="F44" s="26">
        <f t="shared" si="1"/>
        <v>40.5</v>
      </c>
      <c r="G44" s="127"/>
      <c r="H44" s="6"/>
      <c r="I44" s="7"/>
    </row>
    <row r="45" spans="1:9">
      <c r="A45" s="945" t="s">
        <v>58</v>
      </c>
      <c r="B45" s="464" t="s">
        <v>59</v>
      </c>
      <c r="C45" s="496">
        <v>2008</v>
      </c>
      <c r="D45" s="595" t="s">
        <v>56</v>
      </c>
      <c r="E45" s="632">
        <v>27</v>
      </c>
      <c r="F45" s="26">
        <f t="shared" si="1"/>
        <v>40.5</v>
      </c>
      <c r="G45" s="127"/>
      <c r="H45" s="6"/>
      <c r="I45" s="7"/>
    </row>
    <row r="46" spans="1:9">
      <c r="A46" s="470" t="s">
        <v>55</v>
      </c>
      <c r="B46" s="848" t="s">
        <v>20</v>
      </c>
      <c r="C46" s="829">
        <v>2006</v>
      </c>
      <c r="D46" s="596" t="s">
        <v>56</v>
      </c>
      <c r="E46" s="387">
        <v>27</v>
      </c>
      <c r="F46" s="26">
        <f t="shared" si="1"/>
        <v>40.5</v>
      </c>
      <c r="G46" s="125"/>
      <c r="H46" s="6"/>
      <c r="I46" s="7"/>
    </row>
    <row r="47" spans="1:9">
      <c r="A47" s="924" t="s">
        <v>79</v>
      </c>
      <c r="B47" s="83" t="s">
        <v>49</v>
      </c>
      <c r="C47" s="62">
        <v>2005</v>
      </c>
      <c r="D47" s="160" t="s">
        <v>31</v>
      </c>
      <c r="E47" s="392">
        <v>27</v>
      </c>
      <c r="F47" s="26">
        <f t="shared" si="1"/>
        <v>40.5</v>
      </c>
      <c r="G47" s="127"/>
      <c r="H47" s="6"/>
      <c r="I47" s="7"/>
    </row>
    <row r="48" spans="1:9">
      <c r="A48" s="476" t="s">
        <v>70</v>
      </c>
      <c r="B48" s="495" t="s">
        <v>71</v>
      </c>
      <c r="C48" s="496">
        <v>2005</v>
      </c>
      <c r="D48" s="523" t="s">
        <v>61</v>
      </c>
      <c r="E48" s="392">
        <v>27</v>
      </c>
      <c r="F48" s="26">
        <f t="shared" si="1"/>
        <v>40.5</v>
      </c>
      <c r="G48" s="125"/>
      <c r="H48" s="6"/>
      <c r="I48" s="7"/>
    </row>
    <row r="49" spans="1:9">
      <c r="A49" s="945" t="s">
        <v>74</v>
      </c>
      <c r="B49" s="495" t="s">
        <v>75</v>
      </c>
      <c r="C49" s="496">
        <v>2005</v>
      </c>
      <c r="D49" s="507" t="s">
        <v>61</v>
      </c>
      <c r="E49" s="948">
        <v>27</v>
      </c>
      <c r="F49" s="26">
        <f t="shared" si="1"/>
        <v>40.5</v>
      </c>
      <c r="G49" s="130"/>
      <c r="H49" s="6"/>
      <c r="I49" s="7"/>
    </row>
    <row r="50" spans="1:9">
      <c r="A50" s="476" t="s">
        <v>91</v>
      </c>
      <c r="B50" s="464" t="s">
        <v>33</v>
      </c>
      <c r="C50" s="465">
        <v>2007</v>
      </c>
      <c r="D50" s="505" t="s">
        <v>47</v>
      </c>
      <c r="E50" s="397">
        <v>27</v>
      </c>
      <c r="F50" s="26">
        <f t="shared" si="1"/>
        <v>40.5</v>
      </c>
      <c r="G50" s="127"/>
      <c r="H50" s="6"/>
      <c r="I50" s="7"/>
    </row>
    <row r="51" spans="1:9">
      <c r="A51" s="839" t="s">
        <v>95</v>
      </c>
      <c r="B51" s="464" t="s">
        <v>96</v>
      </c>
      <c r="C51" s="465">
        <v>2008</v>
      </c>
      <c r="D51" s="596" t="s">
        <v>39</v>
      </c>
      <c r="E51" s="387">
        <v>26</v>
      </c>
      <c r="F51" s="26">
        <f t="shared" si="1"/>
        <v>39</v>
      </c>
      <c r="G51" s="127"/>
      <c r="H51" s="6"/>
      <c r="I51" s="7"/>
    </row>
    <row r="52" spans="1:9">
      <c r="A52" s="476" t="s">
        <v>51</v>
      </c>
      <c r="B52" s="489" t="s">
        <v>49</v>
      </c>
      <c r="C52" s="490">
        <v>2007</v>
      </c>
      <c r="D52" s="523" t="s">
        <v>21</v>
      </c>
      <c r="E52" s="397">
        <v>26</v>
      </c>
      <c r="F52" s="26">
        <f t="shared" si="1"/>
        <v>39</v>
      </c>
      <c r="G52" s="125"/>
      <c r="H52" s="6"/>
      <c r="I52" s="7"/>
    </row>
    <row r="53" spans="1:9">
      <c r="A53" s="476" t="s">
        <v>37</v>
      </c>
      <c r="B53" s="492" t="s">
        <v>44</v>
      </c>
      <c r="C53" s="493">
        <v>2006</v>
      </c>
      <c r="D53" s="597" t="s">
        <v>39</v>
      </c>
      <c r="E53" s="632">
        <v>25</v>
      </c>
      <c r="F53" s="26">
        <f t="shared" si="1"/>
        <v>37.5</v>
      </c>
      <c r="G53" s="127"/>
      <c r="H53" s="6"/>
      <c r="I53" s="7"/>
    </row>
    <row r="54" spans="1:9">
      <c r="A54" s="475" t="s">
        <v>92</v>
      </c>
      <c r="B54" s="466" t="s">
        <v>73</v>
      </c>
      <c r="C54" s="467">
        <v>2008</v>
      </c>
      <c r="D54" s="595" t="s">
        <v>56</v>
      </c>
      <c r="E54" s="259">
        <v>24</v>
      </c>
      <c r="F54" s="26">
        <f t="shared" si="1"/>
        <v>36</v>
      </c>
      <c r="G54" s="127"/>
      <c r="H54" s="6"/>
      <c r="I54" s="7"/>
    </row>
    <row r="55" spans="1:9">
      <c r="A55" s="925" t="s">
        <v>87</v>
      </c>
      <c r="B55" s="83" t="s">
        <v>59</v>
      </c>
      <c r="C55" s="62">
        <v>2008</v>
      </c>
      <c r="D55" s="814" t="s">
        <v>31</v>
      </c>
      <c r="E55" s="392">
        <v>24</v>
      </c>
      <c r="F55" s="26">
        <f t="shared" si="1"/>
        <v>36</v>
      </c>
      <c r="G55" s="125"/>
      <c r="H55" s="6"/>
      <c r="I55" s="7"/>
    </row>
    <row r="56" spans="1:9">
      <c r="A56" s="476" t="s">
        <v>15</v>
      </c>
      <c r="B56" s="464" t="s">
        <v>16</v>
      </c>
      <c r="C56" s="465">
        <v>2006</v>
      </c>
      <c r="D56" s="505" t="s">
        <v>14</v>
      </c>
      <c r="E56" s="397">
        <v>24</v>
      </c>
      <c r="F56" s="26">
        <f t="shared" si="1"/>
        <v>36</v>
      </c>
      <c r="G56" s="127"/>
      <c r="H56" s="6"/>
      <c r="I56" s="7"/>
    </row>
    <row r="57" spans="1:9">
      <c r="A57" s="945" t="s">
        <v>88</v>
      </c>
      <c r="B57" s="495" t="s">
        <v>59</v>
      </c>
      <c r="C57" s="496">
        <v>2006</v>
      </c>
      <c r="D57" s="507" t="s">
        <v>14</v>
      </c>
      <c r="E57" s="969">
        <v>24</v>
      </c>
      <c r="F57" s="26">
        <f t="shared" si="1"/>
        <v>36</v>
      </c>
      <c r="G57" s="127"/>
      <c r="H57" s="6"/>
      <c r="I57" s="7"/>
    </row>
    <row r="58" spans="1:9">
      <c r="A58" s="476" t="s">
        <v>64</v>
      </c>
      <c r="B58" s="464" t="s">
        <v>23</v>
      </c>
      <c r="C58" s="465">
        <v>2006</v>
      </c>
      <c r="D58" s="595" t="s">
        <v>39</v>
      </c>
      <c r="E58" s="387">
        <v>23</v>
      </c>
      <c r="F58" s="26">
        <f t="shared" si="1"/>
        <v>34.5</v>
      </c>
      <c r="G58" s="125"/>
      <c r="H58" s="6"/>
      <c r="I58" s="7"/>
    </row>
    <row r="59" spans="1:9">
      <c r="A59" s="470" t="s">
        <v>108</v>
      </c>
      <c r="B59" s="900" t="s">
        <v>33</v>
      </c>
      <c r="C59" s="934">
        <v>2007</v>
      </c>
      <c r="D59" s="472" t="s">
        <v>69</v>
      </c>
      <c r="E59" s="689">
        <v>23</v>
      </c>
      <c r="F59" s="26">
        <f t="shared" si="1"/>
        <v>34.5</v>
      </c>
      <c r="G59" s="127"/>
      <c r="H59" s="6"/>
      <c r="I59" s="7"/>
    </row>
    <row r="60" spans="1:9">
      <c r="A60" s="839" t="s">
        <v>68</v>
      </c>
      <c r="B60" s="495" t="s">
        <v>46</v>
      </c>
      <c r="C60" s="496">
        <v>2007</v>
      </c>
      <c r="D60" s="540" t="s">
        <v>69</v>
      </c>
      <c r="E60" s="689">
        <v>22</v>
      </c>
      <c r="F60" s="26">
        <f t="shared" si="1"/>
        <v>33</v>
      </c>
      <c r="G60" s="127"/>
      <c r="H60" s="6"/>
      <c r="I60" s="7"/>
    </row>
    <row r="61" spans="1:9">
      <c r="A61" s="925" t="s">
        <v>117</v>
      </c>
      <c r="B61" s="832" t="s">
        <v>118</v>
      </c>
      <c r="C61" s="583">
        <v>2008</v>
      </c>
      <c r="D61" s="841" t="s">
        <v>54</v>
      </c>
      <c r="E61" s="972">
        <v>21</v>
      </c>
      <c r="F61" s="26">
        <f t="shared" si="1"/>
        <v>31.5</v>
      </c>
      <c r="G61" s="125"/>
      <c r="H61" s="6"/>
      <c r="I61" s="7"/>
    </row>
    <row r="62" spans="1:9">
      <c r="A62" s="918" t="s">
        <v>101</v>
      </c>
      <c r="B62" s="464" t="s">
        <v>33</v>
      </c>
      <c r="C62" s="465">
        <v>2005</v>
      </c>
      <c r="D62" s="505" t="s">
        <v>84</v>
      </c>
      <c r="E62" s="397">
        <v>21</v>
      </c>
      <c r="F62" s="26">
        <f t="shared" si="1"/>
        <v>31.5</v>
      </c>
      <c r="G62" s="127"/>
      <c r="H62" s="6"/>
      <c r="I62" s="7"/>
    </row>
    <row r="63" spans="1:9">
      <c r="A63" s="918" t="s">
        <v>89</v>
      </c>
      <c r="B63" s="464" t="s">
        <v>38</v>
      </c>
      <c r="C63" s="465">
        <v>2007</v>
      </c>
      <c r="D63" s="505" t="s">
        <v>67</v>
      </c>
      <c r="E63" s="259">
        <v>18</v>
      </c>
      <c r="F63" s="26">
        <f t="shared" si="1"/>
        <v>27</v>
      </c>
      <c r="G63" s="127"/>
      <c r="H63" s="6"/>
      <c r="I63" s="7"/>
    </row>
    <row r="64" spans="1:9">
      <c r="A64" s="476" t="s">
        <v>104</v>
      </c>
      <c r="B64" s="464" t="s">
        <v>105</v>
      </c>
      <c r="C64" s="465">
        <v>2006</v>
      </c>
      <c r="D64" s="505" t="s">
        <v>84</v>
      </c>
      <c r="E64" s="401">
        <v>17</v>
      </c>
      <c r="F64" s="26">
        <f t="shared" si="1"/>
        <v>25.5</v>
      </c>
      <c r="G64" s="125"/>
      <c r="H64" s="6"/>
      <c r="I64" s="7"/>
    </row>
    <row r="65" spans="1:9">
      <c r="A65" s="476" t="s">
        <v>60</v>
      </c>
      <c r="B65" s="464" t="s">
        <v>49</v>
      </c>
      <c r="C65" s="496">
        <v>2007</v>
      </c>
      <c r="D65" s="507" t="s">
        <v>61</v>
      </c>
      <c r="E65" s="948">
        <v>14</v>
      </c>
      <c r="F65" s="26">
        <f t="shared" si="1"/>
        <v>21</v>
      </c>
      <c r="G65" s="127"/>
      <c r="H65" s="6"/>
      <c r="I65" s="7"/>
    </row>
    <row r="66" spans="1:9">
      <c r="A66" s="918" t="s">
        <v>109</v>
      </c>
      <c r="B66" s="489" t="s">
        <v>110</v>
      </c>
      <c r="C66" s="465">
        <v>2007</v>
      </c>
      <c r="D66" s="505" t="s">
        <v>21</v>
      </c>
      <c r="E66" s="397">
        <v>11</v>
      </c>
      <c r="F66" s="26">
        <f t="shared" si="1"/>
        <v>16.5</v>
      </c>
      <c r="G66" s="125"/>
      <c r="H66" s="6"/>
      <c r="I66" s="7"/>
    </row>
    <row r="67" spans="1:9">
      <c r="A67" s="476" t="s">
        <v>111</v>
      </c>
      <c r="B67" s="464" t="s">
        <v>71</v>
      </c>
      <c r="C67" s="465">
        <v>2007</v>
      </c>
      <c r="D67" s="505" t="s">
        <v>43</v>
      </c>
      <c r="E67" s="397">
        <v>5</v>
      </c>
      <c r="F67" s="26">
        <f t="shared" si="1"/>
        <v>7.5</v>
      </c>
      <c r="G67" s="130"/>
      <c r="H67" s="6"/>
      <c r="I67" s="7"/>
    </row>
    <row r="68" spans="1:9">
      <c r="A68" s="476"/>
      <c r="B68" s="464"/>
      <c r="C68" s="465"/>
      <c r="D68" s="505"/>
      <c r="E68" s="397"/>
      <c r="F68" s="26">
        <f t="shared" si="1"/>
        <v>0</v>
      </c>
      <c r="G68" s="127"/>
      <c r="H68" s="6"/>
      <c r="I68" s="7"/>
    </row>
    <row r="69" spans="1:9">
      <c r="A69" s="534"/>
      <c r="B69" s="848"/>
      <c r="C69" s="849"/>
      <c r="D69" s="596"/>
      <c r="E69" s="397"/>
      <c r="F69" s="26">
        <f t="shared" ref="F69:F72" si="2">E69*1.5</f>
        <v>0</v>
      </c>
      <c r="G69" s="125"/>
      <c r="H69" s="6"/>
      <c r="I69" s="7"/>
    </row>
    <row r="70" spans="1:9">
      <c r="A70" s="482"/>
      <c r="B70" s="464"/>
      <c r="C70" s="465"/>
      <c r="D70" s="505"/>
      <c r="E70" s="401"/>
      <c r="F70" s="26">
        <f t="shared" si="2"/>
        <v>0</v>
      </c>
      <c r="G70" s="130"/>
      <c r="H70" s="6"/>
      <c r="I70" s="7"/>
    </row>
    <row r="71" spans="1:9">
      <c r="A71" s="463"/>
      <c r="B71" s="464"/>
      <c r="C71" s="465"/>
      <c r="D71" s="505"/>
      <c r="E71" s="394"/>
      <c r="F71" s="26">
        <f t="shared" si="2"/>
        <v>0</v>
      </c>
      <c r="G71" s="127"/>
      <c r="H71" s="6"/>
      <c r="I71" s="7"/>
    </row>
    <row r="72" spans="1:9" ht="15.75" thickBot="1">
      <c r="A72" s="500"/>
      <c r="B72" s="501"/>
      <c r="C72" s="502"/>
      <c r="D72" s="605"/>
      <c r="E72" s="266"/>
      <c r="F72" s="856">
        <f t="shared" si="2"/>
        <v>0</v>
      </c>
      <c r="G72" s="192"/>
      <c r="H72" s="6"/>
      <c r="I72" s="7"/>
    </row>
    <row r="73" spans="1:9">
      <c r="A73" s="6"/>
      <c r="B73" s="6"/>
      <c r="C73" s="542"/>
      <c r="D73" s="6"/>
      <c r="E73" s="6"/>
      <c r="F73" s="6"/>
      <c r="G73" s="6"/>
      <c r="H73" s="6"/>
      <c r="I73" s="7"/>
    </row>
    <row r="74" spans="1:9">
      <c r="A74" s="9"/>
      <c r="B74" s="5" t="s">
        <v>131</v>
      </c>
      <c r="C74" s="542"/>
      <c r="D74" s="9"/>
      <c r="E74" s="2"/>
      <c r="F74" s="2"/>
      <c r="G74" s="2"/>
      <c r="H74" s="2"/>
      <c r="I74" s="542"/>
    </row>
    <row r="75" spans="1:9">
      <c r="A75" s="6"/>
      <c r="B75" s="6"/>
      <c r="C75" s="542"/>
      <c r="D75" s="6"/>
      <c r="E75" s="6"/>
      <c r="F75" s="6"/>
      <c r="G75" s="6"/>
      <c r="H75" s="6"/>
      <c r="I75" s="7"/>
    </row>
  </sheetData>
  <sortState xmlns:xlrd2="http://schemas.microsoft.com/office/spreadsheetml/2017/richdata2" ref="A6:F68">
    <sortCondition descending="1" ref="F6:F68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72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W91"/>
  <sheetViews>
    <sheetView tabSelected="1" topLeftCell="A7" zoomScale="120" zoomScaleNormal="120" zoomScaleSheetLayoutView="140" workbookViewId="0">
      <selection activeCell="A29" sqref="A29:XFD29"/>
    </sheetView>
  </sheetViews>
  <sheetFormatPr defaultColWidth="9.140625" defaultRowHeight="15"/>
  <cols>
    <col min="1" max="1" width="15.7109375" style="48" customWidth="1"/>
    <col min="2" max="2" width="14.28515625" style="48" customWidth="1"/>
    <col min="3" max="3" width="7.5703125" style="48" customWidth="1"/>
    <col min="4" max="4" width="34.140625" style="48" customWidth="1"/>
    <col min="5" max="14" width="5" style="48" customWidth="1"/>
    <col min="15" max="16" width="8.5703125" style="48" customWidth="1"/>
    <col min="17" max="17" width="11.140625" style="48" customWidth="1"/>
    <col min="18" max="18" width="8.5703125" style="48" customWidth="1"/>
    <col min="19" max="19" width="6.140625" style="48" customWidth="1"/>
    <col min="20" max="16384" width="9.140625" style="48"/>
  </cols>
  <sheetData>
    <row r="1" spans="1:21" ht="17.25" customHeight="1">
      <c r="A1" s="1062" t="s">
        <v>127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</row>
    <row r="2" spans="1:21">
      <c r="A2" s="1062"/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</row>
    <row r="3" spans="1:21">
      <c r="A3" s="1063" t="s">
        <v>132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  <c r="P3" s="1064"/>
      <c r="Q3" s="1064"/>
      <c r="R3" s="1064"/>
    </row>
    <row r="4" spans="1:21">
      <c r="A4" s="1064" t="s">
        <v>133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</row>
    <row r="5" spans="1:21">
      <c r="A5" s="1063"/>
      <c r="B5" s="1064"/>
      <c r="C5" s="1064"/>
      <c r="D5" s="1064"/>
      <c r="E5" s="1064"/>
      <c r="F5" s="1064"/>
      <c r="G5" s="1064"/>
      <c r="H5" s="1064"/>
      <c r="I5" s="1064"/>
      <c r="J5" s="1064"/>
      <c r="K5" s="1064"/>
      <c r="L5" s="1064"/>
      <c r="M5" s="1064"/>
      <c r="N5" s="1064"/>
      <c r="O5" s="1064"/>
      <c r="P5" s="1064"/>
      <c r="Q5" s="1064"/>
      <c r="R5" s="1064"/>
    </row>
    <row r="6" spans="1:21" ht="15.75" thickBot="1">
      <c r="H6" s="48">
        <v>900</v>
      </c>
    </row>
    <row r="7" spans="1:21" ht="15.75" thickBot="1">
      <c r="A7" s="100" t="s">
        <v>4</v>
      </c>
      <c r="B7" s="99" t="s">
        <v>5</v>
      </c>
      <c r="C7" s="99" t="s">
        <v>134</v>
      </c>
      <c r="D7" s="98" t="s">
        <v>7</v>
      </c>
      <c r="E7" s="1065" t="s">
        <v>135</v>
      </c>
      <c r="F7" s="1066"/>
      <c r="G7" s="544"/>
      <c r="H7" s="543"/>
      <c r="I7" s="1067" t="s">
        <v>136</v>
      </c>
      <c r="J7" s="1068"/>
      <c r="K7" s="1065" t="s">
        <v>137</v>
      </c>
      <c r="L7" s="1066"/>
      <c r="M7" s="1065" t="s">
        <v>138</v>
      </c>
      <c r="N7" s="1066"/>
      <c r="O7" s="97" t="s">
        <v>139</v>
      </c>
      <c r="P7" s="96" t="s">
        <v>10</v>
      </c>
      <c r="Q7" s="70" t="s">
        <v>140</v>
      </c>
      <c r="R7" s="1069" t="s">
        <v>141</v>
      </c>
      <c r="S7" s="1053" t="s">
        <v>142</v>
      </c>
    </row>
    <row r="8" spans="1:21" ht="15.75" thickBot="1">
      <c r="A8" s="95"/>
      <c r="B8" s="115"/>
      <c r="C8" s="116"/>
      <c r="D8" s="94"/>
      <c r="E8" s="93" t="s">
        <v>143</v>
      </c>
      <c r="F8" s="368" t="s">
        <v>144</v>
      </c>
      <c r="G8" s="93" t="s">
        <v>143</v>
      </c>
      <c r="H8" s="93" t="s">
        <v>143</v>
      </c>
      <c r="I8" s="91" t="s">
        <v>143</v>
      </c>
      <c r="J8" s="369" t="s">
        <v>144</v>
      </c>
      <c r="K8" s="92" t="s">
        <v>143</v>
      </c>
      <c r="L8" s="370" t="s">
        <v>144</v>
      </c>
      <c r="M8" s="92" t="s">
        <v>143</v>
      </c>
      <c r="N8" s="369" t="s">
        <v>144</v>
      </c>
      <c r="O8" s="90" t="s">
        <v>145</v>
      </c>
      <c r="P8" s="89" t="s">
        <v>145</v>
      </c>
      <c r="Q8" s="63" t="s">
        <v>146</v>
      </c>
      <c r="R8" s="1069"/>
      <c r="S8" s="1054"/>
      <c r="T8" s="78"/>
      <c r="U8" s="187"/>
    </row>
    <row r="9" spans="1:21" ht="15.75" thickBot="1">
      <c r="A9" s="470" t="s">
        <v>76</v>
      </c>
      <c r="B9" s="461" t="s">
        <v>42</v>
      </c>
      <c r="C9" s="462">
        <v>2007</v>
      </c>
      <c r="D9" s="540" t="s">
        <v>26</v>
      </c>
      <c r="E9" s="258">
        <v>31</v>
      </c>
      <c r="F9" s="402">
        <f t="shared" ref="F9:F72" si="0">E9*1.5</f>
        <v>46.5</v>
      </c>
      <c r="G9" s="371">
        <v>900</v>
      </c>
      <c r="H9" s="231">
        <v>875</v>
      </c>
      <c r="I9" s="442">
        <v>909</v>
      </c>
      <c r="J9" s="406">
        <v>65</v>
      </c>
      <c r="K9" s="258">
        <v>25</v>
      </c>
      <c r="L9" s="415">
        <f t="shared" ref="L9:L72" si="1">K9*3</f>
        <v>75</v>
      </c>
      <c r="M9" s="386">
        <v>43</v>
      </c>
      <c r="N9" s="419">
        <f t="shared" ref="N9:N72" si="2">M9*1.5</f>
        <v>64.5</v>
      </c>
      <c r="O9" s="102">
        <f t="shared" ref="O9:O36" si="3">(F9+J9+L9+N9)</f>
        <v>251</v>
      </c>
      <c r="P9" s="82">
        <f>RANK(O9,$O$9:$O$72)</f>
        <v>9</v>
      </c>
      <c r="Q9" s="1060">
        <f>(O9+O10+O11+O12)</f>
        <v>947</v>
      </c>
      <c r="R9" s="1058">
        <f>(O9+O10+O11+O12)-MIN(O9,O10,O11,O12)</f>
        <v>743.5</v>
      </c>
      <c r="S9" s="1055">
        <f>RANK(R9,$R$9:$R$72)</f>
        <v>3</v>
      </c>
      <c r="U9" s="186"/>
    </row>
    <row r="10" spans="1:21" ht="15.75" thickBot="1">
      <c r="A10" s="470" t="s">
        <v>24</v>
      </c>
      <c r="B10" s="461" t="s">
        <v>25</v>
      </c>
      <c r="C10" s="462">
        <v>2007</v>
      </c>
      <c r="D10" s="665" t="s">
        <v>26</v>
      </c>
      <c r="E10" s="259">
        <v>48</v>
      </c>
      <c r="F10" s="402">
        <f t="shared" si="0"/>
        <v>72</v>
      </c>
      <c r="G10" s="269">
        <v>818</v>
      </c>
      <c r="H10" s="237">
        <v>848</v>
      </c>
      <c r="I10" s="443">
        <v>872</v>
      </c>
      <c r="J10" s="407">
        <v>59</v>
      </c>
      <c r="K10" s="259">
        <v>24</v>
      </c>
      <c r="L10" s="415">
        <f t="shared" si="1"/>
        <v>72</v>
      </c>
      <c r="M10" s="387">
        <v>31</v>
      </c>
      <c r="N10" s="420">
        <f t="shared" si="2"/>
        <v>46.5</v>
      </c>
      <c r="O10" s="102">
        <f t="shared" si="3"/>
        <v>249.5</v>
      </c>
      <c r="P10" s="82">
        <f t="shared" ref="P10:P72" si="4">RANK(O10,$O$9:$O$72)</f>
        <v>10</v>
      </c>
      <c r="Q10" s="1060"/>
      <c r="R10" s="1059"/>
      <c r="S10" s="1056"/>
      <c r="U10" s="186"/>
    </row>
    <row r="11" spans="1:21" ht="15.75" thickBot="1">
      <c r="A11" s="470" t="s">
        <v>32</v>
      </c>
      <c r="B11" s="461" t="s">
        <v>33</v>
      </c>
      <c r="C11" s="462">
        <v>2009</v>
      </c>
      <c r="D11" s="537" t="s">
        <v>26</v>
      </c>
      <c r="E11" s="259">
        <v>45</v>
      </c>
      <c r="F11" s="402">
        <f t="shared" si="0"/>
        <v>67.5</v>
      </c>
      <c r="G11" s="269">
        <v>745</v>
      </c>
      <c r="H11" s="237">
        <v>714</v>
      </c>
      <c r="I11" s="443">
        <v>766</v>
      </c>
      <c r="J11" s="407">
        <v>37</v>
      </c>
      <c r="K11" s="259">
        <v>19</v>
      </c>
      <c r="L11" s="415">
        <f t="shared" si="1"/>
        <v>57</v>
      </c>
      <c r="M11" s="387">
        <v>28</v>
      </c>
      <c r="N11" s="420">
        <f t="shared" si="2"/>
        <v>42</v>
      </c>
      <c r="O11" s="102">
        <f t="shared" si="3"/>
        <v>203.5</v>
      </c>
      <c r="P11" s="82">
        <f t="shared" si="4"/>
        <v>37</v>
      </c>
      <c r="Q11" s="1060"/>
      <c r="R11" s="1059"/>
      <c r="S11" s="1056"/>
      <c r="U11" s="186"/>
    </row>
    <row r="12" spans="1:21" ht="15.75" thickBot="1">
      <c r="A12" s="857" t="s">
        <v>62</v>
      </c>
      <c r="B12" s="524" t="s">
        <v>63</v>
      </c>
      <c r="C12" s="497">
        <v>2007</v>
      </c>
      <c r="D12" s="812" t="s">
        <v>26</v>
      </c>
      <c r="E12" s="260">
        <v>33</v>
      </c>
      <c r="F12" s="403">
        <f t="shared" si="0"/>
        <v>49.5</v>
      </c>
      <c r="G12" s="372"/>
      <c r="H12" s="272">
        <v>895</v>
      </c>
      <c r="I12" s="444"/>
      <c r="J12" s="408">
        <v>63</v>
      </c>
      <c r="K12" s="260">
        <v>24</v>
      </c>
      <c r="L12" s="416">
        <f t="shared" si="1"/>
        <v>72</v>
      </c>
      <c r="M12" s="388">
        <v>39</v>
      </c>
      <c r="N12" s="421">
        <f t="shared" si="2"/>
        <v>58.5</v>
      </c>
      <c r="O12" s="102">
        <f t="shared" si="3"/>
        <v>243</v>
      </c>
      <c r="P12" s="82">
        <f t="shared" si="4"/>
        <v>12</v>
      </c>
      <c r="Q12" s="1060"/>
      <c r="R12" s="1059"/>
      <c r="S12" s="1057"/>
      <c r="U12" s="186"/>
    </row>
    <row r="13" spans="1:21" ht="15.75" customHeight="1" thickBot="1">
      <c r="A13" s="921" t="s">
        <v>37</v>
      </c>
      <c r="B13" s="519" t="s">
        <v>44</v>
      </c>
      <c r="C13" s="551">
        <v>2006</v>
      </c>
      <c r="D13" s="596" t="s">
        <v>39</v>
      </c>
      <c r="E13" s="258">
        <v>41</v>
      </c>
      <c r="F13" s="404">
        <f t="shared" si="0"/>
        <v>61.5</v>
      </c>
      <c r="G13" s="373">
        <v>828</v>
      </c>
      <c r="H13" s="232">
        <v>856</v>
      </c>
      <c r="I13" s="442">
        <v>828</v>
      </c>
      <c r="J13" s="409">
        <v>55</v>
      </c>
      <c r="K13" s="258">
        <v>24</v>
      </c>
      <c r="L13" s="417">
        <f t="shared" si="1"/>
        <v>72</v>
      </c>
      <c r="M13" s="386">
        <v>25</v>
      </c>
      <c r="N13" s="422">
        <f t="shared" si="2"/>
        <v>37.5</v>
      </c>
      <c r="O13" s="102">
        <f t="shared" si="3"/>
        <v>226</v>
      </c>
      <c r="P13" s="82">
        <f t="shared" si="4"/>
        <v>18</v>
      </c>
      <c r="Q13" s="1060">
        <f>(O13+O14+O15+O16)</f>
        <v>840.5</v>
      </c>
      <c r="R13" s="1058">
        <f>(O13+O14+O15+O16)-MIN(O13,O14,O15,O16)</f>
        <v>653.5</v>
      </c>
      <c r="S13" s="1055">
        <f t="shared" ref="S13" si="5">RANK(R13,$R$9:$R$72)</f>
        <v>8</v>
      </c>
      <c r="U13" s="186"/>
    </row>
    <row r="14" spans="1:21" ht="15.75" customHeight="1" thickBot="1">
      <c r="A14" s="918" t="s">
        <v>37</v>
      </c>
      <c r="B14" s="489" t="s">
        <v>38</v>
      </c>
      <c r="C14" s="490">
        <v>2006</v>
      </c>
      <c r="D14" s="596" t="s">
        <v>39</v>
      </c>
      <c r="E14" s="259">
        <v>44</v>
      </c>
      <c r="F14" s="402">
        <f t="shared" si="0"/>
        <v>66</v>
      </c>
      <c r="G14" s="269">
        <v>802</v>
      </c>
      <c r="H14" s="237"/>
      <c r="I14" s="443"/>
      <c r="J14" s="407">
        <v>45</v>
      </c>
      <c r="K14" s="259">
        <v>24</v>
      </c>
      <c r="L14" s="415">
        <f t="shared" si="1"/>
        <v>72</v>
      </c>
      <c r="M14" s="387">
        <v>27</v>
      </c>
      <c r="N14" s="420">
        <f t="shared" si="2"/>
        <v>40.5</v>
      </c>
      <c r="O14" s="102">
        <f t="shared" si="3"/>
        <v>223.5</v>
      </c>
      <c r="P14" s="82">
        <f t="shared" si="4"/>
        <v>19</v>
      </c>
      <c r="Q14" s="1060"/>
      <c r="R14" s="1059"/>
      <c r="S14" s="1056"/>
      <c r="U14" s="186"/>
    </row>
    <row r="15" spans="1:21" ht="15.75" customHeight="1" thickBot="1">
      <c r="A15" s="476" t="s">
        <v>64</v>
      </c>
      <c r="B15" s="464" t="s">
        <v>23</v>
      </c>
      <c r="C15" s="465">
        <v>2006</v>
      </c>
      <c r="D15" s="596" t="s">
        <v>39</v>
      </c>
      <c r="E15" s="259">
        <v>33</v>
      </c>
      <c r="F15" s="402">
        <f t="shared" si="0"/>
        <v>49.5</v>
      </c>
      <c r="G15" s="269">
        <v>850</v>
      </c>
      <c r="H15" s="237">
        <v>838</v>
      </c>
      <c r="I15" s="443"/>
      <c r="J15" s="407">
        <v>55</v>
      </c>
      <c r="K15" s="259">
        <v>16</v>
      </c>
      <c r="L15" s="415">
        <f t="shared" si="1"/>
        <v>48</v>
      </c>
      <c r="M15" s="387">
        <v>23</v>
      </c>
      <c r="N15" s="423">
        <f t="shared" si="2"/>
        <v>34.5</v>
      </c>
      <c r="O15" s="102">
        <f t="shared" si="3"/>
        <v>187</v>
      </c>
      <c r="P15" s="82">
        <f t="shared" si="4"/>
        <v>46</v>
      </c>
      <c r="Q15" s="1060"/>
      <c r="R15" s="1059"/>
      <c r="S15" s="1056"/>
      <c r="U15" s="186"/>
    </row>
    <row r="16" spans="1:21" ht="15.75" customHeight="1" thickBot="1">
      <c r="A16" s="920" t="s">
        <v>95</v>
      </c>
      <c r="B16" s="525" t="s">
        <v>96</v>
      </c>
      <c r="C16" s="526">
        <v>2008</v>
      </c>
      <c r="D16" s="603" t="s">
        <v>39</v>
      </c>
      <c r="E16" s="260">
        <v>24</v>
      </c>
      <c r="F16" s="403">
        <f t="shared" si="0"/>
        <v>36</v>
      </c>
      <c r="G16" s="372"/>
      <c r="H16" s="272"/>
      <c r="I16" s="444">
        <v>952</v>
      </c>
      <c r="J16" s="408">
        <v>75</v>
      </c>
      <c r="K16" s="260">
        <v>18</v>
      </c>
      <c r="L16" s="416">
        <f t="shared" si="1"/>
        <v>54</v>
      </c>
      <c r="M16" s="388">
        <v>26</v>
      </c>
      <c r="N16" s="424">
        <f t="shared" si="2"/>
        <v>39</v>
      </c>
      <c r="O16" s="102">
        <f t="shared" si="3"/>
        <v>204</v>
      </c>
      <c r="P16" s="82">
        <f t="shared" si="4"/>
        <v>34</v>
      </c>
      <c r="Q16" s="1060"/>
      <c r="R16" s="1059"/>
      <c r="S16" s="1057"/>
      <c r="U16" s="186"/>
    </row>
    <row r="17" spans="1:21" ht="15.75" customHeight="1" thickBot="1">
      <c r="A17" s="476" t="s">
        <v>30</v>
      </c>
      <c r="B17" s="477" t="s">
        <v>38</v>
      </c>
      <c r="C17" s="478">
        <v>2007</v>
      </c>
      <c r="D17" s="523" t="s">
        <v>50</v>
      </c>
      <c r="E17" s="258">
        <v>31</v>
      </c>
      <c r="F17" s="404">
        <f t="shared" si="0"/>
        <v>46.5</v>
      </c>
      <c r="G17" s="373">
        <v>801</v>
      </c>
      <c r="H17" s="232">
        <v>814</v>
      </c>
      <c r="I17" s="442">
        <v>803</v>
      </c>
      <c r="J17" s="409">
        <v>47</v>
      </c>
      <c r="K17" s="258">
        <v>21</v>
      </c>
      <c r="L17" s="417">
        <f t="shared" si="1"/>
        <v>63</v>
      </c>
      <c r="M17" s="258">
        <v>35</v>
      </c>
      <c r="N17" s="419">
        <f t="shared" si="2"/>
        <v>52.5</v>
      </c>
      <c r="O17" s="102">
        <f t="shared" si="3"/>
        <v>209</v>
      </c>
      <c r="P17" s="82">
        <f t="shared" si="4"/>
        <v>30</v>
      </c>
      <c r="Q17" s="1060">
        <f>(O17+O18+O19+O20)</f>
        <v>775.5</v>
      </c>
      <c r="R17" s="1058">
        <f>(O17+O18+O19+O20)-MIN(O17,O18,O19,O20)</f>
        <v>627.5</v>
      </c>
      <c r="S17" s="1055">
        <f t="shared" ref="S17" si="6">RANK(R17,$R$9:$R$72)</f>
        <v>11</v>
      </c>
      <c r="U17" s="186"/>
    </row>
    <row r="18" spans="1:21" ht="15.75" customHeight="1" thickBot="1">
      <c r="A18" s="923" t="s">
        <v>57</v>
      </c>
      <c r="B18" s="900" t="s">
        <v>28</v>
      </c>
      <c r="C18" s="481">
        <v>2007</v>
      </c>
      <c r="D18" s="523" t="s">
        <v>50</v>
      </c>
      <c r="E18" s="259">
        <v>36</v>
      </c>
      <c r="F18" s="402">
        <f t="shared" si="0"/>
        <v>54</v>
      </c>
      <c r="G18" s="269">
        <v>777</v>
      </c>
      <c r="H18" s="237">
        <v>807</v>
      </c>
      <c r="I18" s="443">
        <v>780</v>
      </c>
      <c r="J18" s="407">
        <v>45</v>
      </c>
      <c r="K18" s="259">
        <v>19</v>
      </c>
      <c r="L18" s="415">
        <f t="shared" si="1"/>
        <v>57</v>
      </c>
      <c r="M18" s="387">
        <v>32</v>
      </c>
      <c r="N18" s="420">
        <f t="shared" si="2"/>
        <v>48</v>
      </c>
      <c r="O18" s="102">
        <f t="shared" si="3"/>
        <v>204</v>
      </c>
      <c r="P18" s="82">
        <f t="shared" si="4"/>
        <v>34</v>
      </c>
      <c r="Q18" s="1060"/>
      <c r="R18" s="1059"/>
      <c r="S18" s="1056"/>
      <c r="U18" s="186"/>
    </row>
    <row r="19" spans="1:21" ht="15.75" customHeight="1" thickBot="1">
      <c r="A19" s="470" t="s">
        <v>48</v>
      </c>
      <c r="B19" s="491" t="s">
        <v>49</v>
      </c>
      <c r="C19" s="471">
        <v>2007</v>
      </c>
      <c r="D19" s="523" t="s">
        <v>50</v>
      </c>
      <c r="E19" s="259">
        <v>39</v>
      </c>
      <c r="F19" s="402">
        <f t="shared" si="0"/>
        <v>58.5</v>
      </c>
      <c r="G19" s="269"/>
      <c r="H19" s="237"/>
      <c r="I19" s="443">
        <v>795</v>
      </c>
      <c r="J19" s="407">
        <v>43</v>
      </c>
      <c r="K19" s="259">
        <v>2</v>
      </c>
      <c r="L19" s="415">
        <f t="shared" si="1"/>
        <v>6</v>
      </c>
      <c r="M19" s="259">
        <v>27</v>
      </c>
      <c r="N19" s="423">
        <f t="shared" si="2"/>
        <v>40.5</v>
      </c>
      <c r="O19" s="102">
        <f t="shared" si="3"/>
        <v>148</v>
      </c>
      <c r="P19" s="82">
        <f t="shared" si="4"/>
        <v>58</v>
      </c>
      <c r="Q19" s="1060"/>
      <c r="R19" s="1059"/>
      <c r="S19" s="1056"/>
      <c r="U19" s="186"/>
    </row>
    <row r="20" spans="1:21" ht="15.75" customHeight="1" thickBot="1">
      <c r="A20" s="857" t="s">
        <v>52</v>
      </c>
      <c r="B20" s="843" t="s">
        <v>35</v>
      </c>
      <c r="C20" s="858">
        <v>2006</v>
      </c>
      <c r="D20" s="507" t="s">
        <v>50</v>
      </c>
      <c r="E20" s="260">
        <v>38</v>
      </c>
      <c r="F20" s="403">
        <f t="shared" si="0"/>
        <v>57</v>
      </c>
      <c r="G20" s="372">
        <v>748</v>
      </c>
      <c r="H20" s="272">
        <v>666</v>
      </c>
      <c r="I20" s="444">
        <v>777</v>
      </c>
      <c r="J20" s="408">
        <v>39</v>
      </c>
      <c r="K20" s="260">
        <v>21</v>
      </c>
      <c r="L20" s="416">
        <f t="shared" si="1"/>
        <v>63</v>
      </c>
      <c r="M20" s="388">
        <v>37</v>
      </c>
      <c r="N20" s="424">
        <f t="shared" si="2"/>
        <v>55.5</v>
      </c>
      <c r="O20" s="102">
        <f t="shared" si="3"/>
        <v>214.5</v>
      </c>
      <c r="P20" s="82">
        <f t="shared" si="4"/>
        <v>27</v>
      </c>
      <c r="Q20" s="1060"/>
      <c r="R20" s="1059"/>
      <c r="S20" s="1057"/>
      <c r="U20" s="186"/>
    </row>
    <row r="21" spans="1:21" ht="15.75" customHeight="1" thickBot="1">
      <c r="A21" s="918" t="s">
        <v>112</v>
      </c>
      <c r="B21" s="519" t="s">
        <v>59</v>
      </c>
      <c r="C21" s="490">
        <v>2008</v>
      </c>
      <c r="D21" s="834" t="s">
        <v>67</v>
      </c>
      <c r="E21" s="258">
        <v>21</v>
      </c>
      <c r="F21" s="404">
        <f t="shared" si="0"/>
        <v>31.5</v>
      </c>
      <c r="G21" s="373">
        <v>910</v>
      </c>
      <c r="H21" s="232">
        <v>926</v>
      </c>
      <c r="I21" s="442">
        <v>924</v>
      </c>
      <c r="J21" s="409">
        <v>69</v>
      </c>
      <c r="K21" s="258">
        <v>21</v>
      </c>
      <c r="L21" s="417">
        <f t="shared" si="1"/>
        <v>63</v>
      </c>
      <c r="M21" s="258">
        <v>39</v>
      </c>
      <c r="N21" s="422">
        <f t="shared" si="2"/>
        <v>58.5</v>
      </c>
      <c r="O21" s="102">
        <f t="shared" si="3"/>
        <v>222</v>
      </c>
      <c r="P21" s="82">
        <f t="shared" si="4"/>
        <v>21</v>
      </c>
      <c r="Q21" s="1060">
        <f>(O21+O22+O23+O24)</f>
        <v>810</v>
      </c>
      <c r="R21" s="1058">
        <f>(O21+O22+O23+O24)-MIN(O21,O22,O23,O24)</f>
        <v>643.5</v>
      </c>
      <c r="S21" s="1055">
        <f t="shared" ref="S21" si="7">RANK(R21,$R$9:$R$72)</f>
        <v>10</v>
      </c>
      <c r="U21" s="186"/>
    </row>
    <row r="22" spans="1:21" ht="15.75" customHeight="1" thickBot="1">
      <c r="A22" s="476" t="s">
        <v>65</v>
      </c>
      <c r="B22" s="464" t="s">
        <v>66</v>
      </c>
      <c r="C22" s="465">
        <v>2009</v>
      </c>
      <c r="D22" s="567" t="s">
        <v>67</v>
      </c>
      <c r="E22" s="259">
        <v>33</v>
      </c>
      <c r="F22" s="402">
        <f t="shared" si="0"/>
        <v>49.5</v>
      </c>
      <c r="G22" s="269">
        <v>749</v>
      </c>
      <c r="H22" s="237">
        <v>733</v>
      </c>
      <c r="I22" s="443">
        <v>745</v>
      </c>
      <c r="J22" s="407">
        <v>34</v>
      </c>
      <c r="K22" s="259">
        <v>25</v>
      </c>
      <c r="L22" s="415">
        <f t="shared" si="1"/>
        <v>75</v>
      </c>
      <c r="M22" s="387">
        <v>39</v>
      </c>
      <c r="N22" s="420">
        <f t="shared" si="2"/>
        <v>58.5</v>
      </c>
      <c r="O22" s="102">
        <f t="shared" si="3"/>
        <v>217</v>
      </c>
      <c r="P22" s="82">
        <f t="shared" si="4"/>
        <v>24</v>
      </c>
      <c r="Q22" s="1060"/>
      <c r="R22" s="1059"/>
      <c r="S22" s="1056"/>
      <c r="U22" s="186"/>
    </row>
    <row r="23" spans="1:21" ht="15.75" customHeight="1" thickBot="1">
      <c r="A23" s="476" t="s">
        <v>97</v>
      </c>
      <c r="B23" s="464" t="s">
        <v>98</v>
      </c>
      <c r="C23" s="465">
        <v>2008</v>
      </c>
      <c r="D23" s="567" t="s">
        <v>67</v>
      </c>
      <c r="E23" s="259">
        <v>24</v>
      </c>
      <c r="F23" s="402">
        <f t="shared" si="0"/>
        <v>36</v>
      </c>
      <c r="G23" s="269"/>
      <c r="H23" s="237">
        <v>813</v>
      </c>
      <c r="I23" s="443">
        <v>800</v>
      </c>
      <c r="J23" s="407">
        <v>47</v>
      </c>
      <c r="K23" s="259">
        <v>21</v>
      </c>
      <c r="L23" s="415">
        <f t="shared" si="1"/>
        <v>63</v>
      </c>
      <c r="M23" s="259">
        <v>39</v>
      </c>
      <c r="N23" s="420">
        <f t="shared" si="2"/>
        <v>58.5</v>
      </c>
      <c r="O23" s="102">
        <f t="shared" si="3"/>
        <v>204.5</v>
      </c>
      <c r="P23" s="82">
        <f t="shared" si="4"/>
        <v>33</v>
      </c>
      <c r="Q23" s="1060"/>
      <c r="R23" s="1059"/>
      <c r="S23" s="1056"/>
      <c r="U23" s="186"/>
    </row>
    <row r="24" spans="1:21" ht="15.75" customHeight="1" thickBot="1">
      <c r="A24" s="831" t="s">
        <v>89</v>
      </c>
      <c r="B24" s="501" t="s">
        <v>38</v>
      </c>
      <c r="C24" s="502">
        <v>2007</v>
      </c>
      <c r="D24" s="605" t="s">
        <v>67</v>
      </c>
      <c r="E24" s="260">
        <v>27</v>
      </c>
      <c r="F24" s="403">
        <f t="shared" si="0"/>
        <v>40.5</v>
      </c>
      <c r="G24" s="372">
        <v>838</v>
      </c>
      <c r="H24" s="272">
        <v>786</v>
      </c>
      <c r="I24" s="444">
        <v>818</v>
      </c>
      <c r="J24" s="408">
        <v>51</v>
      </c>
      <c r="K24" s="260">
        <v>16</v>
      </c>
      <c r="L24" s="416">
        <f t="shared" si="1"/>
        <v>48</v>
      </c>
      <c r="M24" s="268">
        <v>18</v>
      </c>
      <c r="N24" s="421">
        <f t="shared" si="2"/>
        <v>27</v>
      </c>
      <c r="O24" s="102">
        <f t="shared" si="3"/>
        <v>166.5</v>
      </c>
      <c r="P24" s="82">
        <f t="shared" si="4"/>
        <v>55</v>
      </c>
      <c r="Q24" s="1060"/>
      <c r="R24" s="1059"/>
      <c r="S24" s="1057"/>
      <c r="U24" s="186"/>
    </row>
    <row r="25" spans="1:21" ht="15.75" customHeight="1" thickBot="1">
      <c r="A25" s="921" t="s">
        <v>58</v>
      </c>
      <c r="B25" s="495" t="s">
        <v>59</v>
      </c>
      <c r="C25" s="551">
        <v>2008</v>
      </c>
      <c r="D25" s="596" t="s">
        <v>56</v>
      </c>
      <c r="E25" s="258">
        <v>36</v>
      </c>
      <c r="F25" s="404">
        <f t="shared" si="0"/>
        <v>54</v>
      </c>
      <c r="G25" s="373">
        <v>850</v>
      </c>
      <c r="H25" s="232">
        <v>856</v>
      </c>
      <c r="I25" s="442">
        <v>855</v>
      </c>
      <c r="J25" s="409">
        <v>55</v>
      </c>
      <c r="K25" s="258">
        <v>22</v>
      </c>
      <c r="L25" s="417">
        <f t="shared" si="1"/>
        <v>66</v>
      </c>
      <c r="M25" s="389">
        <v>27</v>
      </c>
      <c r="N25" s="419">
        <f t="shared" si="2"/>
        <v>40.5</v>
      </c>
      <c r="O25" s="102">
        <f t="shared" si="3"/>
        <v>215.5</v>
      </c>
      <c r="P25" s="82">
        <f t="shared" si="4"/>
        <v>26</v>
      </c>
      <c r="Q25" s="1060">
        <f>(O25+O26+O27+O28)</f>
        <v>791.5</v>
      </c>
      <c r="R25" s="1058">
        <f>(O25+O26+O27+O28)-MIN(O25,O26,O27,O28)</f>
        <v>619.5</v>
      </c>
      <c r="S25" s="1055">
        <f t="shared" ref="S25" si="8">RANK(R25,$R$9:$R$72)</f>
        <v>12</v>
      </c>
      <c r="U25" s="186"/>
    </row>
    <row r="26" spans="1:21" ht="15.75" customHeight="1" thickBot="1">
      <c r="A26" s="475" t="s">
        <v>55</v>
      </c>
      <c r="B26" s="466" t="s">
        <v>20</v>
      </c>
      <c r="C26" s="536">
        <v>2006</v>
      </c>
      <c r="D26" s="596" t="s">
        <v>56</v>
      </c>
      <c r="E26" s="259">
        <v>37</v>
      </c>
      <c r="F26" s="402">
        <f t="shared" si="0"/>
        <v>55.5</v>
      </c>
      <c r="G26" s="269"/>
      <c r="H26" s="237">
        <v>836</v>
      </c>
      <c r="I26" s="443">
        <v>833</v>
      </c>
      <c r="J26" s="407">
        <v>51</v>
      </c>
      <c r="K26" s="259">
        <v>20</v>
      </c>
      <c r="L26" s="415">
        <f t="shared" si="1"/>
        <v>60</v>
      </c>
      <c r="M26" s="387">
        <v>27</v>
      </c>
      <c r="N26" s="420">
        <f t="shared" si="2"/>
        <v>40.5</v>
      </c>
      <c r="O26" s="102">
        <f t="shared" si="3"/>
        <v>207</v>
      </c>
      <c r="P26" s="82">
        <f t="shared" si="4"/>
        <v>31</v>
      </c>
      <c r="Q26" s="1060"/>
      <c r="R26" s="1059"/>
      <c r="S26" s="1056"/>
      <c r="U26" s="186"/>
    </row>
    <row r="27" spans="1:21" ht="15.75" customHeight="1" thickBot="1">
      <c r="A27" s="470" t="s">
        <v>92</v>
      </c>
      <c r="B27" s="466" t="s">
        <v>73</v>
      </c>
      <c r="C27" s="467">
        <v>2008</v>
      </c>
      <c r="D27" s="596" t="s">
        <v>56</v>
      </c>
      <c r="E27" s="259">
        <v>26</v>
      </c>
      <c r="F27" s="402">
        <f t="shared" si="0"/>
        <v>39</v>
      </c>
      <c r="G27" s="269">
        <v>858</v>
      </c>
      <c r="H27" s="237"/>
      <c r="I27" s="443">
        <v>822</v>
      </c>
      <c r="J27" s="407">
        <v>55</v>
      </c>
      <c r="K27" s="259">
        <v>14</v>
      </c>
      <c r="L27" s="415">
        <f t="shared" si="1"/>
        <v>42</v>
      </c>
      <c r="M27" s="259">
        <v>24</v>
      </c>
      <c r="N27" s="423">
        <f t="shared" si="2"/>
        <v>36</v>
      </c>
      <c r="O27" s="102">
        <f t="shared" si="3"/>
        <v>172</v>
      </c>
      <c r="P27" s="82">
        <f t="shared" si="4"/>
        <v>52</v>
      </c>
      <c r="Q27" s="1060"/>
      <c r="R27" s="1059"/>
      <c r="S27" s="1056"/>
      <c r="U27" s="186"/>
    </row>
    <row r="28" spans="1:21" ht="15.75" customHeight="1" thickBot="1">
      <c r="A28" s="857" t="s">
        <v>93</v>
      </c>
      <c r="B28" s="524" t="s">
        <v>71</v>
      </c>
      <c r="C28" s="833">
        <v>2005</v>
      </c>
      <c r="D28" s="603" t="s">
        <v>56</v>
      </c>
      <c r="E28" s="376">
        <v>26</v>
      </c>
      <c r="F28" s="404">
        <f t="shared" si="0"/>
        <v>39</v>
      </c>
      <c r="G28" s="374">
        <v>758</v>
      </c>
      <c r="H28" s="226">
        <v>786</v>
      </c>
      <c r="I28" s="445"/>
      <c r="J28" s="409">
        <v>41</v>
      </c>
      <c r="K28" s="260">
        <v>23</v>
      </c>
      <c r="L28" s="417">
        <f t="shared" si="1"/>
        <v>69</v>
      </c>
      <c r="M28" s="390">
        <v>32</v>
      </c>
      <c r="N28" s="424">
        <f t="shared" si="2"/>
        <v>48</v>
      </c>
      <c r="O28" s="102">
        <f t="shared" si="3"/>
        <v>197</v>
      </c>
      <c r="P28" s="82">
        <f t="shared" si="4"/>
        <v>39</v>
      </c>
      <c r="Q28" s="1060"/>
      <c r="R28" s="1059"/>
      <c r="S28" s="1057"/>
      <c r="U28" s="186"/>
    </row>
    <row r="29" spans="1:21" ht="15.75" customHeight="1" thickBot="1">
      <c r="A29" s="924" t="s">
        <v>29</v>
      </c>
      <c r="B29" s="86" t="s">
        <v>30</v>
      </c>
      <c r="C29" s="85">
        <v>2006</v>
      </c>
      <c r="D29" s="813" t="s">
        <v>31</v>
      </c>
      <c r="E29" s="377">
        <v>46</v>
      </c>
      <c r="F29" s="405">
        <f t="shared" si="0"/>
        <v>69</v>
      </c>
      <c r="G29" s="371">
        <v>923</v>
      </c>
      <c r="H29" s="224"/>
      <c r="I29" s="446"/>
      <c r="J29" s="410">
        <v>69</v>
      </c>
      <c r="K29" s="258">
        <v>24</v>
      </c>
      <c r="L29" s="418">
        <f t="shared" si="1"/>
        <v>72</v>
      </c>
      <c r="M29" s="391">
        <v>36</v>
      </c>
      <c r="N29" s="422">
        <f t="shared" si="2"/>
        <v>54</v>
      </c>
      <c r="O29" s="102">
        <f t="shared" si="3"/>
        <v>264</v>
      </c>
      <c r="P29" s="82">
        <f t="shared" si="4"/>
        <v>8</v>
      </c>
      <c r="Q29" s="1060">
        <f>(O29+O30+O31+O32)</f>
        <v>789.5</v>
      </c>
      <c r="R29" s="1058">
        <f>(O29+O30+O31+O32)-MIN(O29,O30,O31,O32)</f>
        <v>656</v>
      </c>
      <c r="S29" s="1055">
        <f t="shared" ref="S29" si="9">RANK(R29,$R$9:$R$72)</f>
        <v>7</v>
      </c>
      <c r="U29" s="186"/>
    </row>
    <row r="30" spans="1:21" ht="15.75" customHeight="1" thickBot="1">
      <c r="A30" s="925" t="s">
        <v>106</v>
      </c>
      <c r="B30" s="83" t="s">
        <v>107</v>
      </c>
      <c r="C30" s="62">
        <v>2007</v>
      </c>
      <c r="D30" s="166" t="s">
        <v>31</v>
      </c>
      <c r="E30" s="378">
        <v>22</v>
      </c>
      <c r="F30" s="402">
        <f t="shared" si="0"/>
        <v>33</v>
      </c>
      <c r="G30" s="269">
        <v>871</v>
      </c>
      <c r="H30" s="367">
        <v>871</v>
      </c>
      <c r="I30" s="447">
        <v>907</v>
      </c>
      <c r="J30" s="407">
        <v>65</v>
      </c>
      <c r="K30" s="259">
        <v>21</v>
      </c>
      <c r="L30" s="415">
        <f t="shared" si="1"/>
        <v>63</v>
      </c>
      <c r="M30" s="392">
        <v>28</v>
      </c>
      <c r="N30" s="423">
        <f t="shared" si="2"/>
        <v>42</v>
      </c>
      <c r="O30" s="102">
        <f t="shared" si="3"/>
        <v>203</v>
      </c>
      <c r="P30" s="82">
        <f t="shared" si="4"/>
        <v>38</v>
      </c>
      <c r="Q30" s="1060"/>
      <c r="R30" s="1059"/>
      <c r="S30" s="1056"/>
      <c r="U30" s="186"/>
    </row>
    <row r="31" spans="1:21" ht="15.75" customHeight="1" thickBot="1">
      <c r="A31" s="925" t="s">
        <v>87</v>
      </c>
      <c r="B31" s="83" t="s">
        <v>59</v>
      </c>
      <c r="C31" s="62">
        <v>2008</v>
      </c>
      <c r="D31" s="814" t="s">
        <v>31</v>
      </c>
      <c r="E31" s="378">
        <v>28</v>
      </c>
      <c r="F31" s="402">
        <f t="shared" si="0"/>
        <v>42</v>
      </c>
      <c r="G31" s="269"/>
      <c r="H31" s="367">
        <v>826</v>
      </c>
      <c r="I31" s="447">
        <v>830</v>
      </c>
      <c r="J31" s="411">
        <v>51</v>
      </c>
      <c r="K31" s="259">
        <v>20</v>
      </c>
      <c r="L31" s="415">
        <f t="shared" si="1"/>
        <v>60</v>
      </c>
      <c r="M31" s="392">
        <v>24</v>
      </c>
      <c r="N31" s="420">
        <f t="shared" si="2"/>
        <v>36</v>
      </c>
      <c r="O31" s="102">
        <f t="shared" si="3"/>
        <v>189</v>
      </c>
      <c r="P31" s="82">
        <f t="shared" si="4"/>
        <v>45</v>
      </c>
      <c r="Q31" s="1060"/>
      <c r="R31" s="1059"/>
      <c r="S31" s="1056"/>
      <c r="U31" s="186"/>
    </row>
    <row r="32" spans="1:21" ht="15.75" customHeight="1" thickBot="1">
      <c r="A32" s="926" t="s">
        <v>79</v>
      </c>
      <c r="B32" s="80" t="s">
        <v>49</v>
      </c>
      <c r="C32" s="79">
        <v>2005</v>
      </c>
      <c r="D32" s="815" t="s">
        <v>31</v>
      </c>
      <c r="E32" s="379">
        <v>30</v>
      </c>
      <c r="F32" s="404">
        <f t="shared" si="0"/>
        <v>45</v>
      </c>
      <c r="G32" s="374"/>
      <c r="H32" s="226">
        <v>641</v>
      </c>
      <c r="I32" s="448"/>
      <c r="J32" s="412">
        <v>24</v>
      </c>
      <c r="K32" s="260">
        <v>8</v>
      </c>
      <c r="L32" s="417">
        <f t="shared" si="1"/>
        <v>24</v>
      </c>
      <c r="M32" s="393">
        <v>27</v>
      </c>
      <c r="N32" s="421">
        <f t="shared" si="2"/>
        <v>40.5</v>
      </c>
      <c r="O32" s="102">
        <f t="shared" si="3"/>
        <v>133.5</v>
      </c>
      <c r="P32" s="82">
        <f t="shared" si="4"/>
        <v>60</v>
      </c>
      <c r="Q32" s="1060"/>
      <c r="R32" s="1059"/>
      <c r="S32" s="1057"/>
      <c r="U32" s="186"/>
    </row>
    <row r="33" spans="1:22" ht="15.75" customHeight="1">
      <c r="A33" s="924" t="s">
        <v>53</v>
      </c>
      <c r="B33" s="86" t="s">
        <v>49</v>
      </c>
      <c r="C33" s="85">
        <v>2007</v>
      </c>
      <c r="D33" s="813" t="s">
        <v>54</v>
      </c>
      <c r="E33" s="377">
        <v>38</v>
      </c>
      <c r="F33" s="405">
        <f t="shared" si="0"/>
        <v>57</v>
      </c>
      <c r="G33" s="371">
        <v>952</v>
      </c>
      <c r="H33" s="224">
        <v>986</v>
      </c>
      <c r="I33" s="449">
        <v>997</v>
      </c>
      <c r="J33" s="413">
        <v>83</v>
      </c>
      <c r="K33" s="258">
        <v>22</v>
      </c>
      <c r="L33" s="418">
        <f t="shared" si="1"/>
        <v>66</v>
      </c>
      <c r="M33" s="265">
        <v>44</v>
      </c>
      <c r="N33" s="419">
        <f t="shared" si="2"/>
        <v>66</v>
      </c>
      <c r="O33" s="102">
        <f t="shared" si="3"/>
        <v>272</v>
      </c>
      <c r="P33" s="82">
        <f t="shared" si="4"/>
        <v>6</v>
      </c>
      <c r="Q33" s="1060">
        <f>(O33+O34+O35+O36)</f>
        <v>891.5</v>
      </c>
      <c r="R33" s="1058">
        <f>(O33+O34+O35+O36)-MIN(O33,O34,O35,O36)</f>
        <v>713</v>
      </c>
      <c r="S33" s="1055">
        <f t="shared" ref="S33" si="10">RANK(R33,$R$9:$R$72)</f>
        <v>5</v>
      </c>
      <c r="U33" s="186"/>
    </row>
    <row r="34" spans="1:22" ht="15.75" customHeight="1">
      <c r="A34" s="925" t="s">
        <v>99</v>
      </c>
      <c r="B34" s="83" t="s">
        <v>100</v>
      </c>
      <c r="C34" s="62">
        <v>2008</v>
      </c>
      <c r="D34" s="166" t="s">
        <v>54</v>
      </c>
      <c r="E34" s="378">
        <v>24</v>
      </c>
      <c r="F34" s="402">
        <f t="shared" si="0"/>
        <v>36</v>
      </c>
      <c r="G34" s="269">
        <v>814</v>
      </c>
      <c r="H34" s="367">
        <v>826</v>
      </c>
      <c r="I34" s="450">
        <v>828</v>
      </c>
      <c r="J34" s="407">
        <v>49</v>
      </c>
      <c r="K34" s="259">
        <v>26</v>
      </c>
      <c r="L34" s="415">
        <f t="shared" si="1"/>
        <v>78</v>
      </c>
      <c r="M34" s="387">
        <v>40</v>
      </c>
      <c r="N34" s="425">
        <f t="shared" si="2"/>
        <v>60</v>
      </c>
      <c r="O34" s="102">
        <f t="shared" si="3"/>
        <v>223</v>
      </c>
      <c r="P34" s="82">
        <f t="shared" si="4"/>
        <v>20</v>
      </c>
      <c r="Q34" s="1060"/>
      <c r="R34" s="1059"/>
      <c r="S34" s="1056"/>
      <c r="U34" s="186"/>
    </row>
    <row r="35" spans="1:22" ht="15.75" customHeight="1">
      <c r="A35" s="925" t="s">
        <v>90</v>
      </c>
      <c r="B35" s="83" t="s">
        <v>13</v>
      </c>
      <c r="C35" s="62">
        <v>2008</v>
      </c>
      <c r="D35" s="166" t="s">
        <v>54</v>
      </c>
      <c r="E35" s="378">
        <v>27</v>
      </c>
      <c r="F35" s="402">
        <f t="shared" si="0"/>
        <v>40.5</v>
      </c>
      <c r="G35" s="269">
        <v>819</v>
      </c>
      <c r="H35" s="367">
        <v>801</v>
      </c>
      <c r="I35" s="450"/>
      <c r="J35" s="411">
        <v>47</v>
      </c>
      <c r="K35" s="259">
        <v>27</v>
      </c>
      <c r="L35" s="415">
        <f t="shared" si="1"/>
        <v>81</v>
      </c>
      <c r="M35" s="387">
        <v>33</v>
      </c>
      <c r="N35" s="420">
        <f t="shared" si="2"/>
        <v>49.5</v>
      </c>
      <c r="O35" s="102">
        <f t="shared" si="3"/>
        <v>218</v>
      </c>
      <c r="P35" s="82">
        <f t="shared" si="4"/>
        <v>23</v>
      </c>
      <c r="Q35" s="1060"/>
      <c r="R35" s="1059"/>
      <c r="S35" s="1056"/>
      <c r="T35" s="88"/>
      <c r="U35" s="186"/>
      <c r="V35" s="123"/>
    </row>
    <row r="36" spans="1:22" ht="15.75" customHeight="1">
      <c r="A36" s="926" t="s">
        <v>117</v>
      </c>
      <c r="B36" s="80" t="s">
        <v>118</v>
      </c>
      <c r="C36" s="79">
        <v>2008</v>
      </c>
      <c r="D36" s="815" t="s">
        <v>54</v>
      </c>
      <c r="E36" s="380">
        <v>12</v>
      </c>
      <c r="F36" s="404">
        <f t="shared" si="0"/>
        <v>18</v>
      </c>
      <c r="G36" s="374">
        <v>890</v>
      </c>
      <c r="H36" s="226">
        <v>921</v>
      </c>
      <c r="I36" s="448">
        <v>924</v>
      </c>
      <c r="J36" s="412">
        <v>69</v>
      </c>
      <c r="K36" s="260">
        <v>20</v>
      </c>
      <c r="L36" s="415">
        <f t="shared" si="1"/>
        <v>60</v>
      </c>
      <c r="M36" s="393">
        <v>21</v>
      </c>
      <c r="N36" s="421">
        <f t="shared" si="2"/>
        <v>31.5</v>
      </c>
      <c r="O36" s="102">
        <f t="shared" si="3"/>
        <v>178.5</v>
      </c>
      <c r="P36" s="82">
        <f t="shared" si="4"/>
        <v>48</v>
      </c>
      <c r="Q36" s="1060"/>
      <c r="R36" s="1059"/>
      <c r="S36" s="1057"/>
      <c r="U36" s="186"/>
    </row>
    <row r="37" spans="1:22" ht="15.75" customHeight="1">
      <c r="A37" s="918" t="s">
        <v>72</v>
      </c>
      <c r="B37" s="483" t="s">
        <v>73</v>
      </c>
      <c r="C37" s="484">
        <v>2006</v>
      </c>
      <c r="D37" s="479" t="s">
        <v>69</v>
      </c>
      <c r="E37" s="381">
        <v>32</v>
      </c>
      <c r="F37" s="405">
        <f t="shared" si="0"/>
        <v>48</v>
      </c>
      <c r="G37" s="371"/>
      <c r="H37" s="224">
        <v>813</v>
      </c>
      <c r="I37" s="449">
        <v>847</v>
      </c>
      <c r="J37" s="410">
        <v>53</v>
      </c>
      <c r="K37" s="258">
        <v>21</v>
      </c>
      <c r="L37" s="418">
        <f t="shared" si="1"/>
        <v>63</v>
      </c>
      <c r="M37" s="265">
        <v>44</v>
      </c>
      <c r="N37" s="419">
        <f t="shared" si="2"/>
        <v>66</v>
      </c>
      <c r="O37" s="102">
        <f>(F37+J37+L37+N37)</f>
        <v>230</v>
      </c>
      <c r="P37" s="82">
        <f t="shared" si="4"/>
        <v>17</v>
      </c>
      <c r="Q37" s="1060">
        <f>(O37+O38+O39+O40)</f>
        <v>714</v>
      </c>
      <c r="R37" s="1058">
        <f>(O37+O38+O39+O40)-MIN(O37,O38,O39,O40)</f>
        <v>566</v>
      </c>
      <c r="S37" s="1055">
        <f t="shared" ref="S37" si="11">RANK(R37,$R$9:$R$72)</f>
        <v>15</v>
      </c>
      <c r="U37" s="186"/>
    </row>
    <row r="38" spans="1:22" ht="15.75" customHeight="1" thickBot="1">
      <c r="A38" s="476" t="s">
        <v>68</v>
      </c>
      <c r="B38" s="485" t="s">
        <v>46</v>
      </c>
      <c r="C38" s="486">
        <v>2007</v>
      </c>
      <c r="D38" s="479" t="s">
        <v>69</v>
      </c>
      <c r="E38" s="378">
        <v>33</v>
      </c>
      <c r="F38" s="402">
        <f t="shared" si="0"/>
        <v>49.5</v>
      </c>
      <c r="G38" s="269">
        <v>787</v>
      </c>
      <c r="H38" s="367">
        <v>800</v>
      </c>
      <c r="I38" s="450">
        <v>793</v>
      </c>
      <c r="J38" s="414">
        <v>45</v>
      </c>
      <c r="K38" s="259">
        <v>17</v>
      </c>
      <c r="L38" s="415">
        <f t="shared" si="1"/>
        <v>51</v>
      </c>
      <c r="M38" s="387">
        <v>22</v>
      </c>
      <c r="N38" s="419">
        <f t="shared" si="2"/>
        <v>33</v>
      </c>
      <c r="O38" s="102">
        <f>(F38+J38+L38+N38)</f>
        <v>178.5</v>
      </c>
      <c r="P38" s="82">
        <f t="shared" si="4"/>
        <v>48</v>
      </c>
      <c r="Q38" s="1060"/>
      <c r="R38" s="1059"/>
      <c r="S38" s="1056"/>
      <c r="U38" s="186"/>
    </row>
    <row r="39" spans="1:22" ht="15.75" customHeight="1" thickBot="1">
      <c r="A39" s="470" t="s">
        <v>108</v>
      </c>
      <c r="B39" s="487" t="s">
        <v>33</v>
      </c>
      <c r="C39" s="488">
        <v>2007</v>
      </c>
      <c r="D39" s="479" t="s">
        <v>69</v>
      </c>
      <c r="E39" s="378">
        <v>22</v>
      </c>
      <c r="F39" s="402">
        <f t="shared" si="0"/>
        <v>33</v>
      </c>
      <c r="G39" s="269">
        <v>765</v>
      </c>
      <c r="H39" s="367">
        <v>802</v>
      </c>
      <c r="I39" s="450">
        <v>795</v>
      </c>
      <c r="J39" s="414">
        <v>45</v>
      </c>
      <c r="K39" s="259">
        <v>15</v>
      </c>
      <c r="L39" s="415">
        <f t="shared" si="1"/>
        <v>45</v>
      </c>
      <c r="M39" s="387">
        <v>23</v>
      </c>
      <c r="N39" s="419">
        <f t="shared" si="2"/>
        <v>34.5</v>
      </c>
      <c r="O39" s="102">
        <f>(F39+J39+L39+N39)</f>
        <v>157.5</v>
      </c>
      <c r="P39" s="82">
        <f t="shared" si="4"/>
        <v>57</v>
      </c>
      <c r="Q39" s="1060"/>
      <c r="R39" s="1059"/>
      <c r="S39" s="1056"/>
      <c r="U39" s="186"/>
    </row>
    <row r="40" spans="1:22" ht="15.75" customHeight="1" thickBot="1">
      <c r="A40" s="531" t="s">
        <v>113</v>
      </c>
      <c r="B40" s="550" t="s">
        <v>114</v>
      </c>
      <c r="C40" s="503">
        <v>2009</v>
      </c>
      <c r="D40" s="479" t="s">
        <v>69</v>
      </c>
      <c r="E40" s="382">
        <v>20</v>
      </c>
      <c r="F40" s="404">
        <f t="shared" si="0"/>
        <v>30</v>
      </c>
      <c r="G40" s="374">
        <v>855</v>
      </c>
      <c r="H40" s="226">
        <v>797</v>
      </c>
      <c r="I40" s="448">
        <v>841</v>
      </c>
      <c r="J40" s="412">
        <v>55</v>
      </c>
      <c r="K40" s="260">
        <v>5</v>
      </c>
      <c r="L40" s="417">
        <f t="shared" si="1"/>
        <v>15</v>
      </c>
      <c r="M40" s="393">
        <v>32</v>
      </c>
      <c r="N40" s="419">
        <f t="shared" si="2"/>
        <v>48</v>
      </c>
      <c r="O40" s="102">
        <f>(F40+J40+L40+N40)</f>
        <v>148</v>
      </c>
      <c r="P40" s="82">
        <f t="shared" si="4"/>
        <v>58</v>
      </c>
      <c r="Q40" s="1060"/>
      <c r="R40" s="1059"/>
      <c r="S40" s="1057"/>
      <c r="U40" s="186"/>
    </row>
    <row r="41" spans="1:22" ht="15.75" customHeight="1">
      <c r="A41" s="918" t="s">
        <v>103</v>
      </c>
      <c r="B41" s="489" t="s">
        <v>23</v>
      </c>
      <c r="C41" s="551">
        <v>2006</v>
      </c>
      <c r="D41" s="600" t="s">
        <v>61</v>
      </c>
      <c r="E41" s="261">
        <v>23</v>
      </c>
      <c r="F41" s="405">
        <f t="shared" si="0"/>
        <v>34.5</v>
      </c>
      <c r="G41" s="371">
        <v>883</v>
      </c>
      <c r="H41" s="224">
        <v>927</v>
      </c>
      <c r="I41" s="451">
        <v>916</v>
      </c>
      <c r="J41" s="413">
        <v>69</v>
      </c>
      <c r="K41" s="261">
        <v>9</v>
      </c>
      <c r="L41" s="418">
        <f t="shared" si="1"/>
        <v>27</v>
      </c>
      <c r="M41" s="391">
        <v>32</v>
      </c>
      <c r="N41" s="419">
        <f t="shared" si="2"/>
        <v>48</v>
      </c>
      <c r="O41" s="102">
        <f t="shared" ref="O41:O56" si="12">(F41+J41+L41+N41)</f>
        <v>178.5</v>
      </c>
      <c r="P41" s="82">
        <f t="shared" si="4"/>
        <v>48</v>
      </c>
      <c r="Q41" s="1061">
        <f>(O41+O42+O43+O44)</f>
        <v>711</v>
      </c>
      <c r="R41" s="1058">
        <f>(O41+O42+O43+O44)-MIN(O41,O42,O43,O44)</f>
        <v>548</v>
      </c>
      <c r="S41" s="1055">
        <f t="shared" ref="S41" si="13">RANK(R41,$R$9:$R$72)</f>
        <v>16</v>
      </c>
      <c r="U41" s="186"/>
    </row>
    <row r="42" spans="1:22" ht="15.75" customHeight="1">
      <c r="A42" s="476" t="s">
        <v>70</v>
      </c>
      <c r="B42" s="464" t="s">
        <v>71</v>
      </c>
      <c r="C42" s="465">
        <v>2005</v>
      </c>
      <c r="D42" s="505" t="s">
        <v>61</v>
      </c>
      <c r="E42" s="264">
        <v>33</v>
      </c>
      <c r="F42" s="402">
        <f t="shared" si="0"/>
        <v>49.5</v>
      </c>
      <c r="G42" s="371">
        <v>796</v>
      </c>
      <c r="H42" s="224">
        <v>822</v>
      </c>
      <c r="I42" s="451">
        <v>806</v>
      </c>
      <c r="J42" s="413">
        <v>49</v>
      </c>
      <c r="K42" s="262">
        <v>18</v>
      </c>
      <c r="L42" s="415">
        <f t="shared" si="1"/>
        <v>54</v>
      </c>
      <c r="M42" s="394">
        <v>27</v>
      </c>
      <c r="N42" s="419">
        <f t="shared" si="2"/>
        <v>40.5</v>
      </c>
      <c r="O42" s="102">
        <f t="shared" si="12"/>
        <v>193</v>
      </c>
      <c r="P42" s="82">
        <f t="shared" si="4"/>
        <v>42</v>
      </c>
      <c r="Q42" s="1061"/>
      <c r="R42" s="1059"/>
      <c r="S42" s="1056"/>
      <c r="U42" s="186"/>
    </row>
    <row r="43" spans="1:22" ht="15.75" customHeight="1">
      <c r="A43" s="476" t="s">
        <v>74</v>
      </c>
      <c r="B43" s="464" t="s">
        <v>75</v>
      </c>
      <c r="C43" s="465">
        <v>2005</v>
      </c>
      <c r="D43" s="505" t="s">
        <v>61</v>
      </c>
      <c r="E43" s="262">
        <v>32</v>
      </c>
      <c r="F43" s="402">
        <f t="shared" si="0"/>
        <v>48</v>
      </c>
      <c r="G43" s="269"/>
      <c r="H43" s="367">
        <v>747</v>
      </c>
      <c r="I43" s="452">
        <v>765</v>
      </c>
      <c r="J43" s="411">
        <v>37</v>
      </c>
      <c r="K43" s="262">
        <v>17</v>
      </c>
      <c r="L43" s="415">
        <f t="shared" si="1"/>
        <v>51</v>
      </c>
      <c r="M43" s="392">
        <v>27</v>
      </c>
      <c r="N43" s="419">
        <f t="shared" si="2"/>
        <v>40.5</v>
      </c>
      <c r="O43" s="102">
        <f t="shared" si="12"/>
        <v>176.5</v>
      </c>
      <c r="P43" s="82">
        <f t="shared" si="4"/>
        <v>51</v>
      </c>
      <c r="Q43" s="1061"/>
      <c r="R43" s="1059"/>
      <c r="S43" s="1056"/>
      <c r="U43" s="186"/>
    </row>
    <row r="44" spans="1:22" ht="15.75" customHeight="1" thickBot="1">
      <c r="A44" s="831" t="s">
        <v>60</v>
      </c>
      <c r="B44" s="501" t="s">
        <v>49</v>
      </c>
      <c r="C44" s="502">
        <v>2007</v>
      </c>
      <c r="D44" s="605" t="s">
        <v>61</v>
      </c>
      <c r="E44" s="380">
        <v>36</v>
      </c>
      <c r="F44" s="404">
        <f t="shared" si="0"/>
        <v>54</v>
      </c>
      <c r="G44" s="374"/>
      <c r="H44" s="226">
        <v>821</v>
      </c>
      <c r="I44" s="448">
        <v>815</v>
      </c>
      <c r="J44" s="412">
        <v>49</v>
      </c>
      <c r="K44" s="260">
        <v>13</v>
      </c>
      <c r="L44" s="417">
        <f t="shared" si="1"/>
        <v>39</v>
      </c>
      <c r="M44" s="395">
        <v>14</v>
      </c>
      <c r="N44" s="419">
        <f t="shared" si="2"/>
        <v>21</v>
      </c>
      <c r="O44" s="102">
        <f t="shared" si="12"/>
        <v>163</v>
      </c>
      <c r="P44" s="82">
        <f t="shared" si="4"/>
        <v>56</v>
      </c>
      <c r="Q44" s="1061"/>
      <c r="R44" s="1059"/>
      <c r="S44" s="1057"/>
      <c r="U44" s="186"/>
    </row>
    <row r="45" spans="1:22" ht="15.75" customHeight="1" thickBot="1">
      <c r="A45" s="918" t="s">
        <v>83</v>
      </c>
      <c r="B45" s="489" t="s">
        <v>30</v>
      </c>
      <c r="C45" s="490">
        <v>2005</v>
      </c>
      <c r="D45" s="507" t="s">
        <v>84</v>
      </c>
      <c r="E45" s="258">
        <v>29</v>
      </c>
      <c r="F45" s="405">
        <f t="shared" si="0"/>
        <v>43.5</v>
      </c>
      <c r="G45" s="371">
        <v>843</v>
      </c>
      <c r="H45" s="224">
        <v>815</v>
      </c>
      <c r="I45" s="446"/>
      <c r="J45" s="413">
        <v>53</v>
      </c>
      <c r="K45" s="258">
        <v>25</v>
      </c>
      <c r="L45" s="418">
        <f t="shared" si="1"/>
        <v>75</v>
      </c>
      <c r="M45" s="396">
        <v>41</v>
      </c>
      <c r="N45" s="419">
        <f t="shared" si="2"/>
        <v>61.5</v>
      </c>
      <c r="O45" s="102">
        <f t="shared" si="12"/>
        <v>233</v>
      </c>
      <c r="P45" s="82">
        <f t="shared" si="4"/>
        <v>14</v>
      </c>
      <c r="Q45" s="1060">
        <f>(O45+O46+O47+O48)</f>
        <v>748.5</v>
      </c>
      <c r="R45" s="1058">
        <f>(O45+O46+O47+O48)-MIN(O45,O46,O47,O48)</f>
        <v>581.5</v>
      </c>
      <c r="S45" s="1055">
        <f t="shared" ref="S45" si="14">RANK(R45,$R$9:$R$72)</f>
        <v>14</v>
      </c>
      <c r="U45" s="186"/>
    </row>
    <row r="46" spans="1:22" ht="15.75" customHeight="1" thickBot="1">
      <c r="A46" s="476" t="s">
        <v>115</v>
      </c>
      <c r="B46" s="464" t="s">
        <v>116</v>
      </c>
      <c r="C46" s="465">
        <v>2007</v>
      </c>
      <c r="D46" s="567" t="s">
        <v>84</v>
      </c>
      <c r="E46" s="259">
        <v>17</v>
      </c>
      <c r="F46" s="402">
        <f t="shared" si="0"/>
        <v>25.5</v>
      </c>
      <c r="G46" s="269">
        <v>840</v>
      </c>
      <c r="H46" s="367">
        <v>787</v>
      </c>
      <c r="I46" s="447">
        <v>845</v>
      </c>
      <c r="J46" s="411">
        <v>53</v>
      </c>
      <c r="K46" s="259">
        <v>15</v>
      </c>
      <c r="L46" s="415">
        <f t="shared" si="1"/>
        <v>45</v>
      </c>
      <c r="M46" s="397">
        <v>29</v>
      </c>
      <c r="N46" s="419">
        <f t="shared" si="2"/>
        <v>43.5</v>
      </c>
      <c r="O46" s="102">
        <f t="shared" si="12"/>
        <v>167</v>
      </c>
      <c r="P46" s="82">
        <f t="shared" si="4"/>
        <v>54</v>
      </c>
      <c r="Q46" s="1060"/>
      <c r="R46" s="1059"/>
      <c r="S46" s="1056"/>
      <c r="U46" s="186"/>
    </row>
    <row r="47" spans="1:22" ht="15.75" customHeight="1" thickBot="1">
      <c r="A47" s="476" t="s">
        <v>104</v>
      </c>
      <c r="B47" s="464" t="s">
        <v>105</v>
      </c>
      <c r="C47" s="465">
        <v>2006</v>
      </c>
      <c r="D47" s="567" t="s">
        <v>84</v>
      </c>
      <c r="E47" s="259">
        <v>23</v>
      </c>
      <c r="F47" s="402">
        <f t="shared" si="0"/>
        <v>34.5</v>
      </c>
      <c r="G47" s="269">
        <v>880</v>
      </c>
      <c r="H47" s="367"/>
      <c r="I47" s="447">
        <v>885</v>
      </c>
      <c r="J47" s="414">
        <v>61</v>
      </c>
      <c r="K47" s="259">
        <v>16</v>
      </c>
      <c r="L47" s="415">
        <f t="shared" si="1"/>
        <v>48</v>
      </c>
      <c r="M47" s="397">
        <v>17</v>
      </c>
      <c r="N47" s="419">
        <f t="shared" si="2"/>
        <v>25.5</v>
      </c>
      <c r="O47" s="102">
        <f t="shared" si="12"/>
        <v>169</v>
      </c>
      <c r="P47" s="82">
        <f t="shared" si="4"/>
        <v>53</v>
      </c>
      <c r="Q47" s="1060"/>
      <c r="R47" s="1059"/>
      <c r="S47" s="1056"/>
      <c r="U47" s="186"/>
    </row>
    <row r="48" spans="1:22" ht="15.75" customHeight="1" thickBot="1">
      <c r="A48" s="831" t="s">
        <v>101</v>
      </c>
      <c r="B48" s="501" t="s">
        <v>33</v>
      </c>
      <c r="C48" s="502">
        <v>2005</v>
      </c>
      <c r="D48" s="605" t="s">
        <v>84</v>
      </c>
      <c r="E48" s="380">
        <v>24</v>
      </c>
      <c r="F48" s="404">
        <f t="shared" si="0"/>
        <v>36</v>
      </c>
      <c r="G48" s="374">
        <v>871</v>
      </c>
      <c r="H48" s="226">
        <v>905</v>
      </c>
      <c r="I48" s="448">
        <v>912</v>
      </c>
      <c r="J48" s="412">
        <v>67</v>
      </c>
      <c r="K48" s="260">
        <v>15</v>
      </c>
      <c r="L48" s="417">
        <f t="shared" si="1"/>
        <v>45</v>
      </c>
      <c r="M48" s="398">
        <v>21</v>
      </c>
      <c r="N48" s="419">
        <f t="shared" si="2"/>
        <v>31.5</v>
      </c>
      <c r="O48" s="102">
        <f t="shared" si="12"/>
        <v>179.5</v>
      </c>
      <c r="P48" s="82">
        <f t="shared" si="4"/>
        <v>47</v>
      </c>
      <c r="Q48" s="1060"/>
      <c r="R48" s="1059"/>
      <c r="S48" s="1057"/>
      <c r="U48" s="186"/>
    </row>
    <row r="49" spans="1:23" ht="15.75" customHeight="1" thickBot="1">
      <c r="A49" s="476" t="s">
        <v>22</v>
      </c>
      <c r="B49" s="464" t="s">
        <v>23</v>
      </c>
      <c r="C49" s="465">
        <v>2007</v>
      </c>
      <c r="D49" s="523" t="s">
        <v>21</v>
      </c>
      <c r="E49" s="258">
        <v>50</v>
      </c>
      <c r="F49" s="405">
        <f t="shared" si="0"/>
        <v>75</v>
      </c>
      <c r="G49" s="371">
        <v>875</v>
      </c>
      <c r="H49" s="224">
        <v>890</v>
      </c>
      <c r="I49" s="446">
        <v>906</v>
      </c>
      <c r="J49" s="410">
        <v>65</v>
      </c>
      <c r="K49" s="258">
        <v>27</v>
      </c>
      <c r="L49" s="418">
        <f t="shared" si="1"/>
        <v>81</v>
      </c>
      <c r="M49" s="396">
        <v>37</v>
      </c>
      <c r="N49" s="419">
        <f t="shared" si="2"/>
        <v>55.5</v>
      </c>
      <c r="O49" s="102">
        <f t="shared" si="12"/>
        <v>276.5</v>
      </c>
      <c r="P49" s="82">
        <f t="shared" si="4"/>
        <v>5</v>
      </c>
      <c r="Q49" s="1060">
        <f>(O49+O50+O51+O52)</f>
        <v>910.5</v>
      </c>
      <c r="R49" s="1058">
        <f>(O49+O50+O51+O52)-MIN(O49,O50,O51,O52)</f>
        <v>795</v>
      </c>
      <c r="S49" s="1055">
        <f t="shared" ref="S49" si="15">RANK(R49,$R$9:$R$72)</f>
        <v>2</v>
      </c>
      <c r="U49" s="186"/>
    </row>
    <row r="50" spans="1:23" ht="15.75" customHeight="1" thickBot="1">
      <c r="A50" s="921" t="s">
        <v>19</v>
      </c>
      <c r="B50" s="519" t="s">
        <v>20</v>
      </c>
      <c r="C50" s="551">
        <v>2006</v>
      </c>
      <c r="D50" s="523" t="s">
        <v>21</v>
      </c>
      <c r="E50" s="259">
        <v>62</v>
      </c>
      <c r="F50" s="402">
        <f t="shared" si="0"/>
        <v>93</v>
      </c>
      <c r="G50" s="269">
        <v>884</v>
      </c>
      <c r="H50" s="367">
        <v>844</v>
      </c>
      <c r="I50" s="447">
        <v>902</v>
      </c>
      <c r="J50" s="407">
        <v>65</v>
      </c>
      <c r="K50" s="259">
        <v>27</v>
      </c>
      <c r="L50" s="415">
        <f t="shared" si="1"/>
        <v>81</v>
      </c>
      <c r="M50" s="397">
        <v>32</v>
      </c>
      <c r="N50" s="419">
        <f t="shared" si="2"/>
        <v>48</v>
      </c>
      <c r="O50" s="102">
        <f t="shared" si="12"/>
        <v>287</v>
      </c>
      <c r="P50" s="82">
        <f t="shared" si="4"/>
        <v>4</v>
      </c>
      <c r="Q50" s="1060"/>
      <c r="R50" s="1059"/>
      <c r="S50" s="1056"/>
      <c r="U50" s="186"/>
    </row>
    <row r="51" spans="1:23" ht="15.75" customHeight="1" thickBot="1">
      <c r="A51" s="476" t="s">
        <v>51</v>
      </c>
      <c r="B51" s="495" t="s">
        <v>49</v>
      </c>
      <c r="C51" s="496">
        <v>2007</v>
      </c>
      <c r="D51" s="523" t="s">
        <v>21</v>
      </c>
      <c r="E51" s="259">
        <v>39</v>
      </c>
      <c r="F51" s="402">
        <f t="shared" si="0"/>
        <v>58.5</v>
      </c>
      <c r="G51" s="269">
        <v>837</v>
      </c>
      <c r="H51" s="367">
        <v>835</v>
      </c>
      <c r="I51" s="447">
        <v>845</v>
      </c>
      <c r="J51" s="411">
        <v>53</v>
      </c>
      <c r="K51" s="259">
        <v>27</v>
      </c>
      <c r="L51" s="415">
        <f t="shared" si="1"/>
        <v>81</v>
      </c>
      <c r="M51" s="397">
        <v>26</v>
      </c>
      <c r="N51" s="419">
        <f t="shared" si="2"/>
        <v>39</v>
      </c>
      <c r="O51" s="102">
        <f t="shared" si="12"/>
        <v>231.5</v>
      </c>
      <c r="P51" s="82">
        <f t="shared" si="4"/>
        <v>15</v>
      </c>
      <c r="Q51" s="1060"/>
      <c r="R51" s="1059"/>
      <c r="S51" s="1056"/>
      <c r="U51" s="186"/>
    </row>
    <row r="52" spans="1:23" ht="15.75" customHeight="1" thickBot="1">
      <c r="A52" s="831" t="s">
        <v>109</v>
      </c>
      <c r="B52" s="501" t="s">
        <v>110</v>
      </c>
      <c r="C52" s="502">
        <v>2007</v>
      </c>
      <c r="D52" s="523" t="s">
        <v>21</v>
      </c>
      <c r="E52" s="268">
        <v>22</v>
      </c>
      <c r="F52" s="404">
        <f t="shared" si="0"/>
        <v>33</v>
      </c>
      <c r="G52" s="372">
        <v>705</v>
      </c>
      <c r="H52" s="275">
        <v>690</v>
      </c>
      <c r="I52" s="453">
        <v>699</v>
      </c>
      <c r="J52" s="412">
        <v>30</v>
      </c>
      <c r="K52" s="268">
        <v>12</v>
      </c>
      <c r="L52" s="417">
        <f t="shared" si="1"/>
        <v>36</v>
      </c>
      <c r="M52" s="399">
        <v>11</v>
      </c>
      <c r="N52" s="419">
        <f t="shared" si="2"/>
        <v>16.5</v>
      </c>
      <c r="O52" s="102">
        <f t="shared" si="12"/>
        <v>115.5</v>
      </c>
      <c r="P52" s="82">
        <f t="shared" si="4"/>
        <v>61</v>
      </c>
      <c r="Q52" s="1060"/>
      <c r="R52" s="1059"/>
      <c r="S52" s="1057"/>
      <c r="T52" s="76"/>
      <c r="U52" s="186"/>
    </row>
    <row r="53" spans="1:23" ht="15.75" customHeight="1" thickBot="1">
      <c r="A53" s="918" t="s">
        <v>40</v>
      </c>
      <c r="B53" s="489" t="s">
        <v>30</v>
      </c>
      <c r="C53" s="490">
        <v>2005</v>
      </c>
      <c r="D53" s="600" t="s">
        <v>36</v>
      </c>
      <c r="E53" s="383">
        <v>44</v>
      </c>
      <c r="F53" s="405">
        <f t="shared" si="0"/>
        <v>66</v>
      </c>
      <c r="G53" s="373">
        <v>801</v>
      </c>
      <c r="H53" s="225">
        <v>808</v>
      </c>
      <c r="I53" s="454"/>
      <c r="J53" s="410">
        <v>45</v>
      </c>
      <c r="K53" s="383">
        <v>28</v>
      </c>
      <c r="L53" s="418">
        <f t="shared" si="1"/>
        <v>84</v>
      </c>
      <c r="M53" s="394">
        <v>36</v>
      </c>
      <c r="N53" s="419">
        <f t="shared" si="2"/>
        <v>54</v>
      </c>
      <c r="O53" s="102">
        <f t="shared" si="12"/>
        <v>249</v>
      </c>
      <c r="P53" s="82">
        <f t="shared" si="4"/>
        <v>11</v>
      </c>
      <c r="Q53" s="1060">
        <f>(O53+O54+O55+O56)</f>
        <v>907.5</v>
      </c>
      <c r="R53" s="1058">
        <f>(O53+O54+O55+O56)-MIN(O53,O54,O55,O56)</f>
        <v>701.5</v>
      </c>
      <c r="S53" s="1055">
        <f t="shared" ref="S53" si="16">RANK(R53,$R$9:$R$72)</f>
        <v>6</v>
      </c>
      <c r="U53" s="186"/>
    </row>
    <row r="54" spans="1:23" ht="15.75" customHeight="1" thickBot="1">
      <c r="A54" s="839" t="s">
        <v>34</v>
      </c>
      <c r="B54" s="464" t="s">
        <v>35</v>
      </c>
      <c r="C54" s="465">
        <v>2005</v>
      </c>
      <c r="D54" s="523" t="s">
        <v>36</v>
      </c>
      <c r="E54" s="262">
        <v>45</v>
      </c>
      <c r="F54" s="402">
        <f t="shared" si="0"/>
        <v>67.5</v>
      </c>
      <c r="G54" s="269">
        <v>789</v>
      </c>
      <c r="H54" s="367">
        <v>828</v>
      </c>
      <c r="I54" s="452">
        <v>801</v>
      </c>
      <c r="J54" s="407">
        <v>49</v>
      </c>
      <c r="K54" s="262">
        <v>23</v>
      </c>
      <c r="L54" s="415">
        <f t="shared" si="1"/>
        <v>69</v>
      </c>
      <c r="M54" s="392">
        <v>30</v>
      </c>
      <c r="N54" s="419">
        <f t="shared" si="2"/>
        <v>45</v>
      </c>
      <c r="O54" s="102">
        <f t="shared" si="12"/>
        <v>230.5</v>
      </c>
      <c r="P54" s="82">
        <f t="shared" si="4"/>
        <v>16</v>
      </c>
      <c r="Q54" s="1060"/>
      <c r="R54" s="1059"/>
      <c r="S54" s="1056"/>
      <c r="U54" s="186"/>
    </row>
    <row r="55" spans="1:23" ht="15.75" customHeight="1" thickBot="1">
      <c r="A55" s="476" t="s">
        <v>77</v>
      </c>
      <c r="B55" s="489" t="s">
        <v>66</v>
      </c>
      <c r="C55" s="490">
        <v>2007</v>
      </c>
      <c r="D55" s="523" t="s">
        <v>36</v>
      </c>
      <c r="E55" s="262">
        <v>31</v>
      </c>
      <c r="F55" s="402">
        <f t="shared" si="0"/>
        <v>46.5</v>
      </c>
      <c r="G55" s="269">
        <v>843</v>
      </c>
      <c r="H55" s="367">
        <v>838</v>
      </c>
      <c r="I55" s="452"/>
      <c r="J55" s="407">
        <v>53</v>
      </c>
      <c r="K55" s="262">
        <v>20</v>
      </c>
      <c r="L55" s="415">
        <f t="shared" si="1"/>
        <v>60</v>
      </c>
      <c r="M55" s="392">
        <v>31</v>
      </c>
      <c r="N55" s="419">
        <f t="shared" si="2"/>
        <v>46.5</v>
      </c>
      <c r="O55" s="102">
        <f t="shared" si="12"/>
        <v>206</v>
      </c>
      <c r="P55" s="82">
        <f t="shared" si="4"/>
        <v>32</v>
      </c>
      <c r="Q55" s="1060"/>
      <c r="R55" s="1059"/>
      <c r="S55" s="1056"/>
      <c r="U55" s="186"/>
      <c r="W55" s="973">
        <f ca="1">M9+W55</f>
        <v>0</v>
      </c>
    </row>
    <row r="56" spans="1:23" ht="15.75" customHeight="1" thickBot="1">
      <c r="A56" s="920" t="s">
        <v>94</v>
      </c>
      <c r="B56" s="525" t="s">
        <v>35</v>
      </c>
      <c r="C56" s="526">
        <v>2007</v>
      </c>
      <c r="D56" s="523" t="s">
        <v>36</v>
      </c>
      <c r="E56" s="384">
        <v>25</v>
      </c>
      <c r="F56" s="404">
        <f t="shared" si="0"/>
        <v>37.5</v>
      </c>
      <c r="G56" s="372">
        <v>919</v>
      </c>
      <c r="H56" s="275">
        <v>862</v>
      </c>
      <c r="I56" s="455">
        <v>923</v>
      </c>
      <c r="J56" s="409">
        <v>69</v>
      </c>
      <c r="K56" s="384">
        <v>23</v>
      </c>
      <c r="L56" s="417">
        <f t="shared" si="1"/>
        <v>69</v>
      </c>
      <c r="M56" s="393">
        <v>31</v>
      </c>
      <c r="N56" s="419">
        <f t="shared" si="2"/>
        <v>46.5</v>
      </c>
      <c r="O56" s="102">
        <f t="shared" si="12"/>
        <v>222</v>
      </c>
      <c r="P56" s="82">
        <f t="shared" si="4"/>
        <v>21</v>
      </c>
      <c r="Q56" s="1060"/>
      <c r="R56" s="1059"/>
      <c r="S56" s="1057"/>
      <c r="U56" s="186"/>
    </row>
    <row r="57" spans="1:23" ht="15.75" customHeight="1" thickBot="1">
      <c r="A57" s="918" t="s">
        <v>111</v>
      </c>
      <c r="B57" s="489" t="s">
        <v>71</v>
      </c>
      <c r="C57" s="490">
        <v>2007</v>
      </c>
      <c r="D57" s="600" t="s">
        <v>43</v>
      </c>
      <c r="E57" s="265">
        <v>22</v>
      </c>
      <c r="F57" s="405">
        <f t="shared" si="0"/>
        <v>33</v>
      </c>
      <c r="G57" s="373">
        <v>718</v>
      </c>
      <c r="H57" s="225">
        <v>706</v>
      </c>
      <c r="I57" s="456">
        <v>713</v>
      </c>
      <c r="J57" s="413">
        <v>31</v>
      </c>
      <c r="K57" s="265">
        <v>2</v>
      </c>
      <c r="L57" s="418">
        <f t="shared" si="1"/>
        <v>6</v>
      </c>
      <c r="M57" s="400">
        <v>5</v>
      </c>
      <c r="N57" s="419">
        <f t="shared" si="2"/>
        <v>7.5</v>
      </c>
      <c r="O57" s="102">
        <f t="shared" ref="O57:O72" si="17">(F57+J57+L57+N57)</f>
        <v>77.5</v>
      </c>
      <c r="P57" s="82">
        <f t="shared" si="4"/>
        <v>62</v>
      </c>
      <c r="Q57" s="1060">
        <f>(O57+O58+O59+O60)</f>
        <v>674</v>
      </c>
      <c r="R57" s="1058">
        <f>(O57+O58+O59+O60)-MIN(O57,O58,O59,O60)</f>
        <v>596.5</v>
      </c>
      <c r="S57" s="1055">
        <f t="shared" ref="S57" si="18">RANK(R57,$R$9:$R$72)</f>
        <v>13</v>
      </c>
      <c r="U57" s="186"/>
    </row>
    <row r="58" spans="1:23" ht="15.75" customHeight="1" thickBot="1">
      <c r="A58" s="476" t="s">
        <v>41</v>
      </c>
      <c r="B58" s="464" t="s">
        <v>42</v>
      </c>
      <c r="C58" s="465">
        <v>2008</v>
      </c>
      <c r="D58" s="507" t="s">
        <v>43</v>
      </c>
      <c r="E58" s="259">
        <v>42</v>
      </c>
      <c r="F58" s="402">
        <f t="shared" si="0"/>
        <v>63</v>
      </c>
      <c r="G58" s="269">
        <v>766</v>
      </c>
      <c r="H58" s="367">
        <v>772</v>
      </c>
      <c r="I58" s="447"/>
      <c r="J58" s="411">
        <v>39</v>
      </c>
      <c r="K58" s="259">
        <v>23</v>
      </c>
      <c r="L58" s="415">
        <f t="shared" si="1"/>
        <v>69</v>
      </c>
      <c r="M58" s="397">
        <v>29</v>
      </c>
      <c r="N58" s="419">
        <f t="shared" si="2"/>
        <v>43.5</v>
      </c>
      <c r="O58" s="102">
        <f t="shared" si="17"/>
        <v>214.5</v>
      </c>
      <c r="P58" s="82">
        <f t="shared" si="4"/>
        <v>27</v>
      </c>
      <c r="Q58" s="1060"/>
      <c r="R58" s="1059"/>
      <c r="S58" s="1056"/>
      <c r="U58" s="186"/>
    </row>
    <row r="59" spans="1:23" ht="15.75" customHeight="1" thickBot="1">
      <c r="A59" s="476" t="s">
        <v>78</v>
      </c>
      <c r="B59" s="464" t="s">
        <v>49</v>
      </c>
      <c r="C59" s="465">
        <v>2007</v>
      </c>
      <c r="D59" s="505" t="s">
        <v>43</v>
      </c>
      <c r="E59" s="259">
        <v>31</v>
      </c>
      <c r="F59" s="402">
        <f t="shared" si="0"/>
        <v>46.5</v>
      </c>
      <c r="G59" s="269">
        <v>703</v>
      </c>
      <c r="H59" s="367">
        <v>704</v>
      </c>
      <c r="I59" s="447">
        <v>724</v>
      </c>
      <c r="J59" s="407">
        <v>32</v>
      </c>
      <c r="K59" s="259">
        <v>23</v>
      </c>
      <c r="L59" s="415">
        <f t="shared" si="1"/>
        <v>69</v>
      </c>
      <c r="M59" s="397">
        <v>28</v>
      </c>
      <c r="N59" s="419">
        <f t="shared" si="2"/>
        <v>42</v>
      </c>
      <c r="O59" s="102">
        <f t="shared" si="17"/>
        <v>189.5</v>
      </c>
      <c r="P59" s="82">
        <f t="shared" si="4"/>
        <v>44</v>
      </c>
      <c r="Q59" s="1060"/>
      <c r="R59" s="1059"/>
      <c r="S59" s="1056"/>
      <c r="U59" s="186"/>
    </row>
    <row r="60" spans="1:23" ht="15.75" customHeight="1" thickBot="1">
      <c r="A60" s="831" t="s">
        <v>85</v>
      </c>
      <c r="B60" s="501" t="s">
        <v>86</v>
      </c>
      <c r="C60" s="502">
        <v>2008</v>
      </c>
      <c r="D60" s="507" t="s">
        <v>43</v>
      </c>
      <c r="E60" s="266">
        <v>29</v>
      </c>
      <c r="F60" s="666">
        <f t="shared" si="0"/>
        <v>43.5</v>
      </c>
      <c r="G60" s="372">
        <v>830</v>
      </c>
      <c r="H60" s="275">
        <v>841</v>
      </c>
      <c r="I60" s="796"/>
      <c r="J60" s="408">
        <v>53</v>
      </c>
      <c r="K60" s="376">
        <v>17</v>
      </c>
      <c r="L60" s="416">
        <f t="shared" si="1"/>
        <v>51</v>
      </c>
      <c r="M60" s="797">
        <v>30</v>
      </c>
      <c r="N60" s="419">
        <f>M60*1.5</f>
        <v>45</v>
      </c>
      <c r="O60" s="102">
        <f>(F60+J60+L60+N60)</f>
        <v>192.5</v>
      </c>
      <c r="P60" s="82">
        <f t="shared" si="4"/>
        <v>43</v>
      </c>
      <c r="Q60" s="1060"/>
      <c r="R60" s="1059"/>
      <c r="S60" s="1057"/>
      <c r="U60" s="186"/>
    </row>
    <row r="61" spans="1:23" ht="15.75" customHeight="1" thickBot="1">
      <c r="A61" s="921" t="s">
        <v>12</v>
      </c>
      <c r="B61" s="495" t="s">
        <v>13</v>
      </c>
      <c r="C61" s="496">
        <v>2006</v>
      </c>
      <c r="D61" s="600" t="s">
        <v>14</v>
      </c>
      <c r="E61" s="268">
        <v>90</v>
      </c>
      <c r="F61" s="801">
        <f t="shared" si="0"/>
        <v>135</v>
      </c>
      <c r="G61" s="373">
        <v>831</v>
      </c>
      <c r="H61" s="225">
        <v>847</v>
      </c>
      <c r="I61" s="458">
        <v>836</v>
      </c>
      <c r="J61" s="409">
        <v>53</v>
      </c>
      <c r="K61" s="385">
        <v>30</v>
      </c>
      <c r="L61" s="798">
        <f t="shared" si="1"/>
        <v>90</v>
      </c>
      <c r="M61" s="401">
        <v>35</v>
      </c>
      <c r="N61" s="419">
        <f t="shared" ref="N61:N64" si="19">M61*1.5</f>
        <v>52.5</v>
      </c>
      <c r="O61" s="102">
        <f t="shared" si="17"/>
        <v>330.5</v>
      </c>
      <c r="P61" s="82">
        <f t="shared" si="4"/>
        <v>1</v>
      </c>
      <c r="Q61" s="1060">
        <f>(O61+O62+O63+O64)</f>
        <v>1088</v>
      </c>
      <c r="R61" s="1058">
        <f>(O61+O62+O63+O64)-MIN(O61,O62,O63,O64)</f>
        <v>893</v>
      </c>
      <c r="S61" s="1055">
        <f t="shared" ref="S61" si="20">RANK(R61,$R$9:$R$72)</f>
        <v>1</v>
      </c>
      <c r="U61" s="186"/>
    </row>
    <row r="62" spans="1:23" ht="15.75" customHeight="1" thickBot="1">
      <c r="A62" s="476" t="s">
        <v>27</v>
      </c>
      <c r="B62" s="495" t="s">
        <v>28</v>
      </c>
      <c r="C62" s="496">
        <v>2006</v>
      </c>
      <c r="D62" s="505" t="s">
        <v>14</v>
      </c>
      <c r="E62" s="259">
        <v>48</v>
      </c>
      <c r="F62" s="801">
        <f t="shared" si="0"/>
        <v>72</v>
      </c>
      <c r="G62" s="373">
        <v>1013</v>
      </c>
      <c r="H62" s="225">
        <v>981</v>
      </c>
      <c r="I62" s="458">
        <v>1005</v>
      </c>
      <c r="J62" s="409">
        <v>87</v>
      </c>
      <c r="K62" s="385">
        <v>27</v>
      </c>
      <c r="L62" s="799">
        <f t="shared" si="1"/>
        <v>81</v>
      </c>
      <c r="M62" s="401">
        <v>35</v>
      </c>
      <c r="N62" s="419">
        <f t="shared" si="19"/>
        <v>52.5</v>
      </c>
      <c r="O62" s="102">
        <f t="shared" si="17"/>
        <v>292.5</v>
      </c>
      <c r="P62" s="82">
        <f t="shared" si="4"/>
        <v>3</v>
      </c>
      <c r="Q62" s="1060"/>
      <c r="R62" s="1059"/>
      <c r="S62" s="1056"/>
      <c r="U62" s="186"/>
    </row>
    <row r="63" spans="1:23" ht="15.75" customHeight="1" thickBot="1">
      <c r="A63" s="839" t="s">
        <v>15</v>
      </c>
      <c r="B63" s="495" t="s">
        <v>16</v>
      </c>
      <c r="C63" s="496">
        <v>2006</v>
      </c>
      <c r="D63" s="507" t="s">
        <v>14</v>
      </c>
      <c r="E63" s="259">
        <v>74</v>
      </c>
      <c r="F63" s="801">
        <f t="shared" si="0"/>
        <v>111</v>
      </c>
      <c r="G63" s="373">
        <v>842</v>
      </c>
      <c r="H63" s="225">
        <v>848</v>
      </c>
      <c r="I63" s="458">
        <v>866</v>
      </c>
      <c r="J63" s="409">
        <v>57</v>
      </c>
      <c r="K63" s="385">
        <v>22</v>
      </c>
      <c r="L63" s="800">
        <f t="shared" si="1"/>
        <v>66</v>
      </c>
      <c r="M63" s="401">
        <v>24</v>
      </c>
      <c r="N63" s="419">
        <f t="shared" si="19"/>
        <v>36</v>
      </c>
      <c r="O63" s="102">
        <f t="shared" si="17"/>
        <v>270</v>
      </c>
      <c r="P63" s="82">
        <f t="shared" si="4"/>
        <v>7</v>
      </c>
      <c r="Q63" s="1060"/>
      <c r="R63" s="1059"/>
      <c r="S63" s="1056"/>
      <c r="U63" s="186"/>
    </row>
    <row r="64" spans="1:23" ht="15.75" customHeight="1" thickBot="1">
      <c r="A64" s="831" t="s">
        <v>88</v>
      </c>
      <c r="B64" s="501" t="s">
        <v>59</v>
      </c>
      <c r="C64" s="502">
        <v>2006</v>
      </c>
      <c r="D64" s="605" t="s">
        <v>14</v>
      </c>
      <c r="E64" s="376">
        <v>28</v>
      </c>
      <c r="F64" s="666">
        <f t="shared" si="0"/>
        <v>42</v>
      </c>
      <c r="G64" s="372">
        <v>842</v>
      </c>
      <c r="H64" s="273">
        <v>850</v>
      </c>
      <c r="I64" s="796">
        <v>863</v>
      </c>
      <c r="J64" s="408">
        <v>57</v>
      </c>
      <c r="K64" s="376">
        <v>20</v>
      </c>
      <c r="L64" s="594">
        <f t="shared" si="1"/>
        <v>60</v>
      </c>
      <c r="M64" s="797">
        <v>24</v>
      </c>
      <c r="N64" s="419">
        <f t="shared" si="19"/>
        <v>36</v>
      </c>
      <c r="O64" s="102">
        <f>(F64+J64+L64+N64)</f>
        <v>195</v>
      </c>
      <c r="P64" s="82">
        <f t="shared" si="4"/>
        <v>40</v>
      </c>
      <c r="Q64" s="1060"/>
      <c r="R64" s="1059"/>
      <c r="S64" s="1057"/>
      <c r="U64" s="186"/>
    </row>
    <row r="65" spans="1:21" ht="15.75" customHeight="1" thickBot="1">
      <c r="A65" s="476" t="s">
        <v>45</v>
      </c>
      <c r="B65" s="464" t="s">
        <v>46</v>
      </c>
      <c r="C65" s="465">
        <v>2007</v>
      </c>
      <c r="D65" s="600" t="s">
        <v>47</v>
      </c>
      <c r="E65" s="385">
        <v>40</v>
      </c>
      <c r="F65" s="404">
        <f t="shared" si="0"/>
        <v>60</v>
      </c>
      <c r="G65" s="373">
        <v>775</v>
      </c>
      <c r="H65" s="225">
        <v>784</v>
      </c>
      <c r="I65" s="458">
        <v>810</v>
      </c>
      <c r="J65" s="411">
        <v>47</v>
      </c>
      <c r="K65" s="385">
        <v>24</v>
      </c>
      <c r="L65" s="417">
        <f t="shared" si="1"/>
        <v>72</v>
      </c>
      <c r="M65" s="401">
        <v>40</v>
      </c>
      <c r="N65" s="419">
        <f t="shared" si="2"/>
        <v>60</v>
      </c>
      <c r="O65" s="102">
        <f t="shared" si="17"/>
        <v>239</v>
      </c>
      <c r="P65" s="82">
        <f t="shared" si="4"/>
        <v>13</v>
      </c>
      <c r="Q65" s="1060">
        <f>(O65+O66+O67+O68)</f>
        <v>649</v>
      </c>
      <c r="R65" s="1058">
        <f>(O65+O66+O67+O68)-MIN(O65,O66,O67,O68)</f>
        <v>649</v>
      </c>
      <c r="S65" s="1055">
        <f t="shared" ref="S65" si="21">RANK(R65,$R$9:$R$72)</f>
        <v>9</v>
      </c>
      <c r="U65" s="186"/>
    </row>
    <row r="66" spans="1:21" ht="15.75" customHeight="1" thickBot="1">
      <c r="A66" s="918" t="s">
        <v>80</v>
      </c>
      <c r="B66" s="464" t="s">
        <v>81</v>
      </c>
      <c r="C66" s="465">
        <v>2007</v>
      </c>
      <c r="D66" s="505" t="s">
        <v>47</v>
      </c>
      <c r="E66" s="259">
        <v>30</v>
      </c>
      <c r="F66" s="402">
        <f t="shared" si="0"/>
        <v>45</v>
      </c>
      <c r="G66" s="269"/>
      <c r="H66" s="367">
        <v>836</v>
      </c>
      <c r="I66" s="447">
        <v>781</v>
      </c>
      <c r="J66" s="414">
        <v>51</v>
      </c>
      <c r="K66" s="259">
        <v>22</v>
      </c>
      <c r="L66" s="415">
        <f t="shared" si="1"/>
        <v>66</v>
      </c>
      <c r="M66" s="397">
        <v>36</v>
      </c>
      <c r="N66" s="419">
        <f t="shared" si="2"/>
        <v>54</v>
      </c>
      <c r="O66" s="102">
        <f t="shared" si="17"/>
        <v>216</v>
      </c>
      <c r="P66" s="82">
        <f t="shared" si="4"/>
        <v>25</v>
      </c>
      <c r="Q66" s="1060"/>
      <c r="R66" s="1059"/>
      <c r="S66" s="1056"/>
      <c r="U66" s="186"/>
    </row>
    <row r="67" spans="1:21" ht="15.75" customHeight="1" thickBot="1">
      <c r="A67" s="476" t="s">
        <v>91</v>
      </c>
      <c r="B67" s="464" t="s">
        <v>33</v>
      </c>
      <c r="C67" s="465">
        <v>2007</v>
      </c>
      <c r="D67" s="505" t="s">
        <v>47</v>
      </c>
      <c r="E67" s="385">
        <v>27</v>
      </c>
      <c r="F67" s="404">
        <f t="shared" si="0"/>
        <v>40.5</v>
      </c>
      <c r="G67" s="373">
        <v>818</v>
      </c>
      <c r="H67" s="225"/>
      <c r="I67" s="458">
        <v>806</v>
      </c>
      <c r="J67" s="414">
        <v>47</v>
      </c>
      <c r="K67" s="385">
        <v>22</v>
      </c>
      <c r="L67" s="417">
        <f t="shared" si="1"/>
        <v>66</v>
      </c>
      <c r="M67" s="401">
        <v>27</v>
      </c>
      <c r="N67" s="419">
        <f t="shared" si="2"/>
        <v>40.5</v>
      </c>
      <c r="O67" s="102">
        <f t="shared" si="17"/>
        <v>194</v>
      </c>
      <c r="P67" s="82">
        <f t="shared" si="4"/>
        <v>41</v>
      </c>
      <c r="Q67" s="1060"/>
      <c r="R67" s="1059"/>
      <c r="S67" s="1056"/>
      <c r="U67" s="186"/>
    </row>
    <row r="68" spans="1:21" ht="15.75" customHeight="1" thickBot="1">
      <c r="A68" s="831"/>
      <c r="B68" s="501"/>
      <c r="C68" s="502"/>
      <c r="D68" s="507"/>
      <c r="E68" s="266"/>
      <c r="F68" s="666">
        <f t="shared" si="0"/>
        <v>0</v>
      </c>
      <c r="G68" s="372"/>
      <c r="H68" s="275"/>
      <c r="I68" s="457"/>
      <c r="J68" s="412"/>
      <c r="K68" s="266"/>
      <c r="L68" s="594">
        <f t="shared" si="1"/>
        <v>0</v>
      </c>
      <c r="M68" s="399"/>
      <c r="N68" s="419">
        <f t="shared" si="2"/>
        <v>0</v>
      </c>
      <c r="O68" s="102">
        <f t="shared" si="17"/>
        <v>0</v>
      </c>
      <c r="P68" s="82">
        <f t="shared" si="4"/>
        <v>63</v>
      </c>
      <c r="Q68" s="1060"/>
      <c r="R68" s="1059"/>
      <c r="S68" s="1057"/>
      <c r="U68" s="186"/>
    </row>
    <row r="69" spans="1:21" ht="15.75" customHeight="1" thickBot="1">
      <c r="A69" s="918" t="s">
        <v>17</v>
      </c>
      <c r="B69" s="489" t="s">
        <v>13</v>
      </c>
      <c r="C69" s="490">
        <v>2006</v>
      </c>
      <c r="D69" s="834" t="s">
        <v>18</v>
      </c>
      <c r="E69" s="265">
        <v>63</v>
      </c>
      <c r="F69" s="666">
        <f t="shared" si="0"/>
        <v>94.5</v>
      </c>
      <c r="G69" s="373">
        <v>805</v>
      </c>
      <c r="H69" s="225">
        <v>839</v>
      </c>
      <c r="I69" s="456">
        <v>808</v>
      </c>
      <c r="J69" s="413">
        <v>51</v>
      </c>
      <c r="K69" s="265">
        <v>28</v>
      </c>
      <c r="L69" s="594">
        <f t="shared" si="1"/>
        <v>84</v>
      </c>
      <c r="M69" s="400">
        <v>46</v>
      </c>
      <c r="N69" s="419">
        <f t="shared" si="2"/>
        <v>69</v>
      </c>
      <c r="O69" s="102">
        <f t="shared" si="17"/>
        <v>298.5</v>
      </c>
      <c r="P69" s="82">
        <f t="shared" si="4"/>
        <v>2</v>
      </c>
      <c r="Q69" s="1060">
        <f>(O69+O70+O71+O72)</f>
        <v>716.5</v>
      </c>
      <c r="R69" s="1058">
        <f>(O69+O70+O71+O72)-MIN(O69,O70,O71,O72)</f>
        <v>716.5</v>
      </c>
      <c r="S69" s="1055">
        <f t="shared" ref="S69" si="22">RANK(R69,$R$9:$R$72)</f>
        <v>4</v>
      </c>
      <c r="U69" s="186"/>
    </row>
    <row r="70" spans="1:21" ht="15.75" customHeight="1" thickBot="1">
      <c r="A70" s="476" t="s">
        <v>102</v>
      </c>
      <c r="B70" s="464" t="s">
        <v>59</v>
      </c>
      <c r="C70" s="465">
        <v>2006</v>
      </c>
      <c r="D70" s="505" t="s">
        <v>18</v>
      </c>
      <c r="E70" s="259">
        <v>24</v>
      </c>
      <c r="F70" s="666">
        <f t="shared" si="0"/>
        <v>36</v>
      </c>
      <c r="G70" s="269">
        <v>774</v>
      </c>
      <c r="H70" s="367">
        <v>859</v>
      </c>
      <c r="I70" s="447">
        <v>840</v>
      </c>
      <c r="J70" s="411">
        <v>55</v>
      </c>
      <c r="K70" s="259">
        <v>21</v>
      </c>
      <c r="L70" s="594">
        <f t="shared" si="1"/>
        <v>63</v>
      </c>
      <c r="M70" s="397">
        <v>40</v>
      </c>
      <c r="N70" s="419">
        <f t="shared" si="2"/>
        <v>60</v>
      </c>
      <c r="O70" s="102">
        <f t="shared" si="17"/>
        <v>214</v>
      </c>
      <c r="P70" s="82">
        <f t="shared" si="4"/>
        <v>29</v>
      </c>
      <c r="Q70" s="1060"/>
      <c r="R70" s="1059"/>
      <c r="S70" s="1056"/>
      <c r="T70" s="77"/>
      <c r="U70" s="186"/>
    </row>
    <row r="71" spans="1:21" ht="15.75" customHeight="1" thickBot="1">
      <c r="A71" s="476" t="s">
        <v>82</v>
      </c>
      <c r="B71" s="464" t="s">
        <v>33</v>
      </c>
      <c r="C71" s="465">
        <v>2006</v>
      </c>
      <c r="D71" s="505" t="s">
        <v>18</v>
      </c>
      <c r="E71" s="259">
        <v>30</v>
      </c>
      <c r="F71" s="666">
        <f t="shared" si="0"/>
        <v>45</v>
      </c>
      <c r="G71" s="269">
        <v>829</v>
      </c>
      <c r="H71" s="367">
        <v>839</v>
      </c>
      <c r="I71" s="447">
        <v>811</v>
      </c>
      <c r="J71" s="414">
        <v>51</v>
      </c>
      <c r="K71" s="259">
        <v>20</v>
      </c>
      <c r="L71" s="594">
        <f t="shared" si="1"/>
        <v>60</v>
      </c>
      <c r="M71" s="397">
        <v>32</v>
      </c>
      <c r="N71" s="419">
        <f t="shared" si="2"/>
        <v>48</v>
      </c>
      <c r="O71" s="102">
        <f t="shared" si="17"/>
        <v>204</v>
      </c>
      <c r="P71" s="82">
        <f t="shared" si="4"/>
        <v>34</v>
      </c>
      <c r="Q71" s="1060"/>
      <c r="R71" s="1059"/>
      <c r="S71" s="1056"/>
      <c r="U71" s="186"/>
    </row>
    <row r="72" spans="1:21" ht="15.75" customHeight="1" thickBot="1">
      <c r="A72" s="926"/>
      <c r="B72" s="80"/>
      <c r="C72" s="79"/>
      <c r="D72" s="814"/>
      <c r="E72" s="266"/>
      <c r="F72" s="666">
        <f t="shared" si="0"/>
        <v>0</v>
      </c>
      <c r="G72" s="375"/>
      <c r="H72" s="228"/>
      <c r="I72" s="457"/>
      <c r="J72" s="408"/>
      <c r="K72" s="266"/>
      <c r="L72" s="594">
        <f t="shared" si="1"/>
        <v>0</v>
      </c>
      <c r="M72" s="399"/>
      <c r="N72" s="419">
        <f t="shared" si="2"/>
        <v>0</v>
      </c>
      <c r="O72" s="102">
        <f t="shared" si="17"/>
        <v>0</v>
      </c>
      <c r="P72" s="82">
        <f t="shared" si="4"/>
        <v>63</v>
      </c>
      <c r="Q72" s="1060"/>
      <c r="R72" s="1059"/>
      <c r="S72" s="1057"/>
      <c r="U72" s="186"/>
    </row>
    <row r="73" spans="1:21">
      <c r="A73" s="78"/>
      <c r="D73" s="49"/>
      <c r="E73" s="49"/>
      <c r="K73" s="49"/>
      <c r="M73" s="49"/>
      <c r="N73" s="49"/>
      <c r="O73" s="49"/>
      <c r="P73" s="49"/>
    </row>
    <row r="74" spans="1:21">
      <c r="B74" s="77"/>
      <c r="D74" s="76"/>
    </row>
    <row r="75" spans="1:21" ht="15.75" thickBot="1"/>
    <row r="76" spans="1:21">
      <c r="A76" s="816"/>
      <c r="B76" s="817"/>
      <c r="C76" s="818"/>
      <c r="D76" s="819"/>
    </row>
    <row r="77" spans="1:21">
      <c r="A77" s="820"/>
      <c r="B77" s="821"/>
      <c r="C77" s="822"/>
      <c r="D77" s="819"/>
    </row>
    <row r="78" spans="1:21">
      <c r="A78" s="820"/>
      <c r="B78" s="821"/>
      <c r="C78" s="822"/>
      <c r="D78" s="819"/>
    </row>
    <row r="79" spans="1:21" ht="15.75" thickBot="1">
      <c r="A79" s="823"/>
      <c r="B79" s="824"/>
      <c r="C79" s="825"/>
      <c r="D79" s="826"/>
    </row>
    <row r="80" spans="1:21">
      <c r="A80" s="669"/>
      <c r="B80" s="669"/>
      <c r="C80" s="673"/>
      <c r="D80" s="670"/>
    </row>
    <row r="81" spans="1:4">
      <c r="A81" s="668"/>
      <c r="B81" s="668"/>
      <c r="C81" s="672"/>
      <c r="D81" s="670"/>
    </row>
    <row r="83" spans="1:4">
      <c r="A83" s="668"/>
      <c r="B83" s="668"/>
      <c r="C83" s="672"/>
      <c r="D83" s="617"/>
    </row>
    <row r="84" spans="1:4">
      <c r="A84" s="668"/>
      <c r="B84" s="668"/>
      <c r="C84" s="672"/>
      <c r="D84" s="617"/>
    </row>
    <row r="85" spans="1:4">
      <c r="A85" s="668"/>
      <c r="B85" s="668"/>
      <c r="C85" s="672"/>
      <c r="D85" s="617"/>
    </row>
    <row r="86" spans="1:4">
      <c r="A86" s="668"/>
      <c r="B86" s="668"/>
      <c r="C86" s="672"/>
      <c r="D86" s="617"/>
    </row>
    <row r="88" spans="1:4">
      <c r="A88" s="668"/>
      <c r="B88" s="668"/>
      <c r="C88" s="672"/>
      <c r="D88" s="617"/>
    </row>
    <row r="89" spans="1:4">
      <c r="A89" s="668"/>
      <c r="B89" s="668"/>
      <c r="C89" s="672"/>
      <c r="D89" s="617"/>
    </row>
    <row r="90" spans="1:4">
      <c r="A90" s="668"/>
      <c r="B90" s="668"/>
      <c r="C90" s="672"/>
      <c r="D90" s="617"/>
    </row>
    <row r="91" spans="1:4">
      <c r="A91" s="668"/>
      <c r="B91" s="668"/>
      <c r="C91" s="672"/>
      <c r="D91" s="617"/>
    </row>
  </sheetData>
  <dataConsolidate link="1"/>
  <mergeCells count="58">
    <mergeCell ref="Q61:Q64"/>
    <mergeCell ref="R61:R64"/>
    <mergeCell ref="S61:S64"/>
    <mergeCell ref="A1:R2"/>
    <mergeCell ref="A3:R3"/>
    <mergeCell ref="A4:R4"/>
    <mergeCell ref="A5:R5"/>
    <mergeCell ref="E7:F7"/>
    <mergeCell ref="I7:J7"/>
    <mergeCell ref="K7:L7"/>
    <mergeCell ref="M7:N7"/>
    <mergeCell ref="R7:R8"/>
    <mergeCell ref="Q9:Q12"/>
    <mergeCell ref="R9:R12"/>
    <mergeCell ref="Q13:Q16"/>
    <mergeCell ref="R13:R16"/>
    <mergeCell ref="Q17:Q20"/>
    <mergeCell ref="R17:R20"/>
    <mergeCell ref="Q33:Q36"/>
    <mergeCell ref="R33:R36"/>
    <mergeCell ref="Q37:Q40"/>
    <mergeCell ref="R37:R40"/>
    <mergeCell ref="Q41:Q44"/>
    <mergeCell ref="R41:R44"/>
    <mergeCell ref="Q29:Q32"/>
    <mergeCell ref="R29:R32"/>
    <mergeCell ref="Q21:Q24"/>
    <mergeCell ref="R21:R24"/>
    <mergeCell ref="Q25:Q28"/>
    <mergeCell ref="R25:R28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R65:R68"/>
    <mergeCell ref="S65:S68"/>
    <mergeCell ref="Q65:Q68"/>
    <mergeCell ref="Q69:Q72"/>
    <mergeCell ref="R69:R72"/>
    <mergeCell ref="S69:S72"/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Y73"/>
  <sheetViews>
    <sheetView zoomScale="130" zoomScaleNormal="130" workbookViewId="0">
      <selection activeCell="A14" sqref="A14:XFD14"/>
    </sheetView>
  </sheetViews>
  <sheetFormatPr defaultColWidth="9.140625" defaultRowHeight="15"/>
  <cols>
    <col min="1" max="1" width="11" style="48" customWidth="1"/>
    <col min="2" max="2" width="13.7109375" style="48" customWidth="1"/>
    <col min="3" max="3" width="7.140625" style="48" customWidth="1"/>
    <col min="4" max="4" width="33.42578125" style="48" customWidth="1"/>
    <col min="5" max="18" width="5" style="48" customWidth="1"/>
    <col min="19" max="19" width="9.42578125" style="48" customWidth="1"/>
    <col min="20" max="20" width="9.85546875" style="48" customWidth="1"/>
    <col min="21" max="16384" width="9.140625" style="48"/>
  </cols>
  <sheetData>
    <row r="1" spans="1:22">
      <c r="A1" s="1062" t="s">
        <v>147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  <c r="T1" s="1062"/>
    </row>
    <row r="2" spans="1:22">
      <c r="A2" s="1062"/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</row>
    <row r="3" spans="1:22">
      <c r="A3" s="1064" t="s">
        <v>148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  <c r="O3" s="1064"/>
      <c r="P3" s="1064"/>
      <c r="Q3" s="1064"/>
      <c r="R3" s="1064"/>
      <c r="S3" s="1064"/>
      <c r="T3" s="1064"/>
    </row>
    <row r="4" spans="1:22">
      <c r="A4" s="1070" t="s">
        <v>2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  <c r="Q4" s="1064"/>
      <c r="R4" s="1064"/>
      <c r="S4" s="1064"/>
      <c r="T4" s="1064"/>
      <c r="U4" s="48" t="s">
        <v>149</v>
      </c>
    </row>
    <row r="5" spans="1:22">
      <c r="A5" s="1064" t="s">
        <v>150</v>
      </c>
      <c r="B5" s="1064"/>
      <c r="C5" s="1064"/>
      <c r="D5" s="1064"/>
      <c r="E5" s="1064"/>
      <c r="F5" s="1064"/>
      <c r="G5" s="1064"/>
      <c r="H5" s="1064"/>
      <c r="I5" s="1064"/>
      <c r="J5" s="1064"/>
      <c r="K5" s="1064"/>
      <c r="L5" s="1064"/>
      <c r="M5" s="1064"/>
      <c r="N5" s="1064"/>
      <c r="O5" s="1064"/>
      <c r="P5" s="1064"/>
      <c r="Q5" s="1064"/>
      <c r="R5" s="1064"/>
      <c r="S5" s="1064"/>
      <c r="T5" s="1064"/>
      <c r="U5" s="48" t="s">
        <v>151</v>
      </c>
    </row>
    <row r="6" spans="1:22" ht="15.75" thickBot="1">
      <c r="J6" s="48">
        <v>900</v>
      </c>
      <c r="R6" s="76"/>
    </row>
    <row r="7" spans="1:22">
      <c r="A7" s="100" t="s">
        <v>4</v>
      </c>
      <c r="B7" s="99" t="s">
        <v>5</v>
      </c>
      <c r="C7" s="99" t="s">
        <v>134</v>
      </c>
      <c r="D7" s="98" t="s">
        <v>7</v>
      </c>
      <c r="E7" s="1065" t="s">
        <v>135</v>
      </c>
      <c r="F7" s="1071"/>
      <c r="G7" s="1072"/>
      <c r="H7" s="544"/>
      <c r="I7" s="544"/>
      <c r="J7" s="1071" t="s">
        <v>136</v>
      </c>
      <c r="K7" s="1071"/>
      <c r="L7" s="1072"/>
      <c r="M7" s="1073" t="s">
        <v>137</v>
      </c>
      <c r="N7" s="1071"/>
      <c r="O7" s="1072"/>
      <c r="P7" s="1073" t="s">
        <v>138</v>
      </c>
      <c r="Q7" s="1071"/>
      <c r="R7" s="1072"/>
      <c r="S7" s="97" t="s">
        <v>139</v>
      </c>
      <c r="T7" s="96" t="s">
        <v>10</v>
      </c>
    </row>
    <row r="8" spans="1:22" ht="15.75" thickBot="1">
      <c r="A8" s="95"/>
      <c r="B8" s="115"/>
      <c r="C8" s="116"/>
      <c r="D8" s="94"/>
      <c r="E8" s="93" t="s">
        <v>143</v>
      </c>
      <c r="F8" s="440" t="s">
        <v>144</v>
      </c>
      <c r="G8" s="109" t="s">
        <v>152</v>
      </c>
      <c r="H8" s="426"/>
      <c r="I8" s="93"/>
      <c r="J8" s="438" t="s">
        <v>143</v>
      </c>
      <c r="K8" s="439" t="s">
        <v>144</v>
      </c>
      <c r="L8" s="107" t="s">
        <v>152</v>
      </c>
      <c r="M8" s="92" t="s">
        <v>143</v>
      </c>
      <c r="N8" s="439" t="s">
        <v>144</v>
      </c>
      <c r="O8" s="108" t="s">
        <v>152</v>
      </c>
      <c r="P8" s="92" t="s">
        <v>143</v>
      </c>
      <c r="Q8" s="439" t="s">
        <v>144</v>
      </c>
      <c r="R8" s="107" t="s">
        <v>152</v>
      </c>
      <c r="S8" s="90" t="s">
        <v>145</v>
      </c>
      <c r="T8" s="89" t="s">
        <v>145</v>
      </c>
      <c r="U8" s="767" t="s">
        <v>153</v>
      </c>
    </row>
    <row r="9" spans="1:22" ht="15.75" thickBot="1">
      <c r="A9" s="476" t="s">
        <v>12</v>
      </c>
      <c r="B9" s="485" t="s">
        <v>13</v>
      </c>
      <c r="C9" s="486">
        <v>2006</v>
      </c>
      <c r="D9" s="507" t="s">
        <v>14</v>
      </c>
      <c r="E9" s="258">
        <v>90</v>
      </c>
      <c r="F9" s="768">
        <f t="shared" ref="F9:F40" si="0">E9*1.5</f>
        <v>135</v>
      </c>
      <c r="G9" s="1006">
        <v>1</v>
      </c>
      <c r="H9" s="371">
        <v>831</v>
      </c>
      <c r="I9" s="231">
        <v>847</v>
      </c>
      <c r="J9" s="442">
        <v>836</v>
      </c>
      <c r="K9" s="994">
        <v>53</v>
      </c>
      <c r="L9" s="635"/>
      <c r="M9" s="258">
        <v>30</v>
      </c>
      <c r="N9" s="863">
        <f t="shared" ref="N9:N40" si="1">M9*3</f>
        <v>90</v>
      </c>
      <c r="O9" s="1006">
        <v>1</v>
      </c>
      <c r="P9" s="396">
        <v>35</v>
      </c>
      <c r="Q9" s="773">
        <f t="shared" ref="Q9:Q40" si="2">P9*1.5</f>
        <v>52.5</v>
      </c>
      <c r="R9" s="979"/>
      <c r="S9" s="688">
        <f t="shared" ref="S9:S40" si="3">(F9+K9+N9+Q9)</f>
        <v>330.5</v>
      </c>
      <c r="T9" s="573">
        <f t="shared" ref="T9:T40" si="4">RANK(S9,$S$9:$S$71)</f>
        <v>1</v>
      </c>
      <c r="U9" s="584">
        <v>1</v>
      </c>
      <c r="V9" s="186"/>
    </row>
    <row r="10" spans="1:22" ht="15.75" thickBot="1">
      <c r="A10" s="476" t="s">
        <v>17</v>
      </c>
      <c r="B10" s="485" t="s">
        <v>13</v>
      </c>
      <c r="C10" s="486">
        <v>2006</v>
      </c>
      <c r="D10" s="567" t="s">
        <v>18</v>
      </c>
      <c r="E10" s="259">
        <v>63</v>
      </c>
      <c r="F10" s="769">
        <f t="shared" si="0"/>
        <v>94.5</v>
      </c>
      <c r="G10" s="1007">
        <v>3</v>
      </c>
      <c r="H10" s="269">
        <v>805</v>
      </c>
      <c r="I10" s="237">
        <v>839</v>
      </c>
      <c r="J10" s="443">
        <v>808</v>
      </c>
      <c r="K10" s="994">
        <v>51</v>
      </c>
      <c r="L10" s="437"/>
      <c r="M10" s="259">
        <v>28</v>
      </c>
      <c r="N10" s="771">
        <f t="shared" si="1"/>
        <v>84</v>
      </c>
      <c r="O10" s="1007">
        <v>2</v>
      </c>
      <c r="P10" s="397">
        <v>46</v>
      </c>
      <c r="Q10" s="774">
        <f t="shared" si="2"/>
        <v>69</v>
      </c>
      <c r="R10" s="1008">
        <v>1</v>
      </c>
      <c r="S10" s="581">
        <f t="shared" si="3"/>
        <v>298.5</v>
      </c>
      <c r="T10" s="573">
        <f t="shared" si="4"/>
        <v>2</v>
      </c>
      <c r="U10" s="584">
        <v>2</v>
      </c>
      <c r="V10" s="186"/>
    </row>
    <row r="11" spans="1:22" ht="15.75" thickBot="1">
      <c r="A11" s="476" t="s">
        <v>27</v>
      </c>
      <c r="B11" s="485" t="s">
        <v>28</v>
      </c>
      <c r="C11" s="486">
        <v>2006</v>
      </c>
      <c r="D11" s="567" t="s">
        <v>14</v>
      </c>
      <c r="E11" s="259">
        <v>48</v>
      </c>
      <c r="F11" s="769">
        <f t="shared" si="0"/>
        <v>72</v>
      </c>
      <c r="G11" s="1002"/>
      <c r="H11" s="269">
        <v>1013</v>
      </c>
      <c r="I11" s="237">
        <v>981</v>
      </c>
      <c r="J11" s="443">
        <v>1005</v>
      </c>
      <c r="K11" s="994">
        <v>87</v>
      </c>
      <c r="L11" s="1004">
        <v>1</v>
      </c>
      <c r="M11" s="259">
        <v>27</v>
      </c>
      <c r="N11" s="771">
        <f t="shared" si="1"/>
        <v>81</v>
      </c>
      <c r="O11" s="574"/>
      <c r="P11" s="397">
        <v>35</v>
      </c>
      <c r="Q11" s="774">
        <f t="shared" si="2"/>
        <v>52.5</v>
      </c>
      <c r="R11" s="777"/>
      <c r="S11" s="576">
        <f t="shared" si="3"/>
        <v>292.5</v>
      </c>
      <c r="T11" s="573">
        <f t="shared" si="4"/>
        <v>3</v>
      </c>
      <c r="U11" s="584">
        <v>3</v>
      </c>
      <c r="V11" s="186"/>
    </row>
    <row r="12" spans="1:22" ht="15.75" thickBot="1">
      <c r="A12" s="476" t="s">
        <v>19</v>
      </c>
      <c r="B12" s="464" t="s">
        <v>20</v>
      </c>
      <c r="C12" s="465">
        <v>2006</v>
      </c>
      <c r="D12" s="567" t="s">
        <v>21</v>
      </c>
      <c r="E12" s="259">
        <v>62</v>
      </c>
      <c r="F12" s="769">
        <f t="shared" si="0"/>
        <v>93</v>
      </c>
      <c r="G12" s="1002"/>
      <c r="H12" s="269">
        <v>884</v>
      </c>
      <c r="I12" s="954">
        <v>844</v>
      </c>
      <c r="J12" s="959">
        <v>902</v>
      </c>
      <c r="K12" s="995">
        <v>65</v>
      </c>
      <c r="L12" s="574"/>
      <c r="M12" s="268">
        <v>27</v>
      </c>
      <c r="N12" s="771">
        <f t="shared" si="1"/>
        <v>81</v>
      </c>
      <c r="O12" s="574"/>
      <c r="P12" s="397">
        <v>32</v>
      </c>
      <c r="Q12" s="774">
        <f t="shared" si="2"/>
        <v>48</v>
      </c>
      <c r="R12" s="777"/>
      <c r="S12" s="982">
        <f t="shared" si="3"/>
        <v>287</v>
      </c>
      <c r="T12" s="573">
        <f t="shared" si="4"/>
        <v>4</v>
      </c>
      <c r="U12" s="584">
        <v>4</v>
      </c>
      <c r="V12" s="186"/>
    </row>
    <row r="13" spans="1:22" ht="15.75" thickBot="1">
      <c r="A13" s="918" t="s">
        <v>22</v>
      </c>
      <c r="B13" s="489" t="s">
        <v>23</v>
      </c>
      <c r="C13" s="490">
        <v>2007</v>
      </c>
      <c r="D13" s="505" t="s">
        <v>21</v>
      </c>
      <c r="E13" s="385">
        <v>50</v>
      </c>
      <c r="F13" s="770">
        <f t="shared" si="0"/>
        <v>75</v>
      </c>
      <c r="G13" s="1003"/>
      <c r="H13" s="373">
        <v>875</v>
      </c>
      <c r="I13" s="232">
        <v>890</v>
      </c>
      <c r="J13" s="450">
        <v>906</v>
      </c>
      <c r="K13" s="996">
        <v>65</v>
      </c>
      <c r="L13" s="977"/>
      <c r="M13" s="259">
        <v>27</v>
      </c>
      <c r="N13" s="770">
        <f t="shared" si="1"/>
        <v>81</v>
      </c>
      <c r="O13" s="430"/>
      <c r="P13" s="401">
        <v>37</v>
      </c>
      <c r="Q13" s="775">
        <f t="shared" si="2"/>
        <v>55.5</v>
      </c>
      <c r="R13" s="980"/>
      <c r="S13" s="580">
        <f t="shared" si="3"/>
        <v>276.5</v>
      </c>
      <c r="T13" s="573">
        <f t="shared" si="4"/>
        <v>5</v>
      </c>
      <c r="U13" s="584">
        <v>5</v>
      </c>
      <c r="V13" s="186"/>
    </row>
    <row r="14" spans="1:22" ht="15.75" thickBot="1">
      <c r="A14" s="924" t="s">
        <v>53</v>
      </c>
      <c r="B14" s="86" t="s">
        <v>49</v>
      </c>
      <c r="C14" s="85">
        <v>2007</v>
      </c>
      <c r="D14" s="160" t="s">
        <v>54</v>
      </c>
      <c r="E14" s="378">
        <v>38</v>
      </c>
      <c r="F14" s="769">
        <f t="shared" si="0"/>
        <v>57</v>
      </c>
      <c r="G14" s="1002"/>
      <c r="H14" s="269">
        <v>952</v>
      </c>
      <c r="I14" s="237">
        <v>986</v>
      </c>
      <c r="J14" s="443">
        <v>997</v>
      </c>
      <c r="K14" s="994">
        <v>83</v>
      </c>
      <c r="L14" s="1004">
        <v>2</v>
      </c>
      <c r="M14" s="259">
        <v>22</v>
      </c>
      <c r="N14" s="771">
        <f t="shared" si="1"/>
        <v>66</v>
      </c>
      <c r="O14" s="574"/>
      <c r="P14" s="259">
        <v>44</v>
      </c>
      <c r="Q14" s="774">
        <f t="shared" si="2"/>
        <v>66</v>
      </c>
      <c r="R14" s="1005">
        <v>2</v>
      </c>
      <c r="S14" s="581">
        <f t="shared" si="3"/>
        <v>272</v>
      </c>
      <c r="T14" s="573">
        <f t="shared" si="4"/>
        <v>6</v>
      </c>
      <c r="U14" s="584">
        <v>6</v>
      </c>
      <c r="V14" s="186"/>
    </row>
    <row r="15" spans="1:22" ht="15.75" thickBot="1">
      <c r="A15" s="476" t="s">
        <v>15</v>
      </c>
      <c r="B15" s="464" t="s">
        <v>16</v>
      </c>
      <c r="C15" s="465">
        <v>2006</v>
      </c>
      <c r="D15" s="523" t="s">
        <v>14</v>
      </c>
      <c r="E15" s="259">
        <v>74</v>
      </c>
      <c r="F15" s="769">
        <f t="shared" si="0"/>
        <v>111</v>
      </c>
      <c r="G15" s="1004">
        <v>2</v>
      </c>
      <c r="H15" s="269">
        <v>842</v>
      </c>
      <c r="I15" s="237">
        <v>848</v>
      </c>
      <c r="J15" s="443">
        <v>866</v>
      </c>
      <c r="K15" s="994">
        <v>57</v>
      </c>
      <c r="L15" s="577"/>
      <c r="M15" s="259">
        <v>22</v>
      </c>
      <c r="N15" s="771">
        <f t="shared" si="1"/>
        <v>66</v>
      </c>
      <c r="O15" s="574"/>
      <c r="P15" s="397">
        <v>24</v>
      </c>
      <c r="Q15" s="774">
        <f t="shared" si="2"/>
        <v>36</v>
      </c>
      <c r="R15" s="779"/>
      <c r="S15" s="576">
        <f t="shared" si="3"/>
        <v>270</v>
      </c>
      <c r="T15" s="573">
        <f t="shared" si="4"/>
        <v>7</v>
      </c>
      <c r="U15" s="584">
        <v>7</v>
      </c>
      <c r="V15" s="186"/>
    </row>
    <row r="16" spans="1:22" ht="15.75" thickBot="1">
      <c r="A16" s="946" t="s">
        <v>29</v>
      </c>
      <c r="B16" s="983" t="s">
        <v>30</v>
      </c>
      <c r="C16" s="62">
        <v>2006</v>
      </c>
      <c r="D16" s="841" t="s">
        <v>31</v>
      </c>
      <c r="E16" s="951">
        <v>46</v>
      </c>
      <c r="F16" s="769">
        <f t="shared" si="0"/>
        <v>69</v>
      </c>
      <c r="G16" s="574"/>
      <c r="H16" s="690">
        <v>923</v>
      </c>
      <c r="I16" s="958"/>
      <c r="J16" s="450"/>
      <c r="K16" s="996">
        <v>69</v>
      </c>
      <c r="L16" s="577"/>
      <c r="M16" s="268">
        <v>24</v>
      </c>
      <c r="N16" s="769">
        <f t="shared" si="1"/>
        <v>72</v>
      </c>
      <c r="O16" s="574"/>
      <c r="P16" s="392">
        <v>36</v>
      </c>
      <c r="Q16" s="774">
        <f t="shared" si="2"/>
        <v>54</v>
      </c>
      <c r="R16" s="777"/>
      <c r="S16" s="578">
        <f t="shared" si="3"/>
        <v>264</v>
      </c>
      <c r="T16" s="573">
        <f t="shared" si="4"/>
        <v>8</v>
      </c>
      <c r="U16" s="584">
        <v>8</v>
      </c>
      <c r="V16" s="186"/>
    </row>
    <row r="17" spans="1:25" ht="15.75" thickBot="1">
      <c r="A17" s="470" t="s">
        <v>76</v>
      </c>
      <c r="B17" s="466" t="s">
        <v>42</v>
      </c>
      <c r="C17" s="536">
        <v>2007</v>
      </c>
      <c r="D17" s="472" t="s">
        <v>26</v>
      </c>
      <c r="E17" s="259">
        <v>31</v>
      </c>
      <c r="F17" s="770">
        <f t="shared" si="0"/>
        <v>46.5</v>
      </c>
      <c r="G17" s="579"/>
      <c r="H17" s="269">
        <v>900</v>
      </c>
      <c r="I17" s="954">
        <v>875</v>
      </c>
      <c r="J17" s="955">
        <v>909</v>
      </c>
      <c r="K17" s="997">
        <v>65</v>
      </c>
      <c r="L17" s="978"/>
      <c r="M17" s="259">
        <v>25</v>
      </c>
      <c r="N17" s="772">
        <f t="shared" si="1"/>
        <v>75</v>
      </c>
      <c r="O17" s="579"/>
      <c r="P17" s="689">
        <v>43</v>
      </c>
      <c r="Q17" s="775">
        <f t="shared" si="2"/>
        <v>64.5</v>
      </c>
      <c r="R17" s="981"/>
      <c r="S17" s="776">
        <f t="shared" si="3"/>
        <v>251</v>
      </c>
      <c r="T17" s="573">
        <f t="shared" si="4"/>
        <v>9</v>
      </c>
      <c r="U17" s="584">
        <v>9</v>
      </c>
      <c r="V17" s="186"/>
    </row>
    <row r="18" spans="1:25" ht="15.75" thickBot="1">
      <c r="A18" s="923" t="s">
        <v>24</v>
      </c>
      <c r="B18" s="840" t="s">
        <v>25</v>
      </c>
      <c r="C18" s="467">
        <v>2007</v>
      </c>
      <c r="D18" s="676" t="s">
        <v>26</v>
      </c>
      <c r="E18" s="259">
        <v>48</v>
      </c>
      <c r="F18" s="769">
        <f t="shared" si="0"/>
        <v>72</v>
      </c>
      <c r="G18" s="574"/>
      <c r="H18" s="269">
        <v>818</v>
      </c>
      <c r="I18" s="237">
        <v>848</v>
      </c>
      <c r="J18" s="443">
        <v>872</v>
      </c>
      <c r="K18" s="994">
        <v>59</v>
      </c>
      <c r="L18" s="577"/>
      <c r="M18" s="259">
        <v>24</v>
      </c>
      <c r="N18" s="769">
        <f t="shared" si="1"/>
        <v>72</v>
      </c>
      <c r="O18" s="574"/>
      <c r="P18" s="387">
        <v>31</v>
      </c>
      <c r="Q18" s="774">
        <f t="shared" si="2"/>
        <v>46.5</v>
      </c>
      <c r="R18" s="777"/>
      <c r="S18" s="576">
        <f t="shared" si="3"/>
        <v>249.5</v>
      </c>
      <c r="T18" s="573">
        <f t="shared" si="4"/>
        <v>10</v>
      </c>
      <c r="U18" s="584">
        <v>10</v>
      </c>
      <c r="V18" s="186"/>
    </row>
    <row r="19" spans="1:25" ht="15.75" thickBot="1">
      <c r="A19" s="476" t="s">
        <v>40</v>
      </c>
      <c r="B19" s="464" t="s">
        <v>30</v>
      </c>
      <c r="C19" s="490">
        <v>2005</v>
      </c>
      <c r="D19" s="523" t="s">
        <v>36</v>
      </c>
      <c r="E19" s="262">
        <v>44</v>
      </c>
      <c r="F19" s="769">
        <f t="shared" si="0"/>
        <v>66</v>
      </c>
      <c r="G19" s="574"/>
      <c r="H19" s="269">
        <v>801</v>
      </c>
      <c r="I19" s="237">
        <v>808</v>
      </c>
      <c r="J19" s="630"/>
      <c r="K19" s="994">
        <v>45</v>
      </c>
      <c r="L19" s="574"/>
      <c r="M19" s="262">
        <v>28</v>
      </c>
      <c r="N19" s="771">
        <f t="shared" si="1"/>
        <v>84</v>
      </c>
      <c r="O19" s="1004">
        <v>3</v>
      </c>
      <c r="P19" s="392">
        <v>36</v>
      </c>
      <c r="Q19" s="774">
        <f t="shared" si="2"/>
        <v>54</v>
      </c>
      <c r="R19" s="777"/>
      <c r="S19" s="581">
        <f t="shared" si="3"/>
        <v>249</v>
      </c>
      <c r="T19" s="573">
        <f t="shared" si="4"/>
        <v>11</v>
      </c>
      <c r="U19" s="584">
        <v>11</v>
      </c>
      <c r="V19" s="186"/>
    </row>
    <row r="20" spans="1:25" ht="15.75" thickBot="1">
      <c r="A20" s="470" t="s">
        <v>62</v>
      </c>
      <c r="B20" s="840" t="s">
        <v>63</v>
      </c>
      <c r="C20" s="829">
        <v>2007</v>
      </c>
      <c r="D20" s="540" t="s">
        <v>26</v>
      </c>
      <c r="E20" s="259">
        <v>33</v>
      </c>
      <c r="F20" s="769">
        <f t="shared" si="0"/>
        <v>49.5</v>
      </c>
      <c r="G20" s="574"/>
      <c r="H20" s="690"/>
      <c r="I20" s="954">
        <v>895</v>
      </c>
      <c r="J20" s="959"/>
      <c r="K20" s="995">
        <v>63</v>
      </c>
      <c r="L20" s="577"/>
      <c r="M20" s="268">
        <v>24</v>
      </c>
      <c r="N20" s="771">
        <f t="shared" si="1"/>
        <v>72</v>
      </c>
      <c r="O20" s="574"/>
      <c r="P20" s="632">
        <v>39</v>
      </c>
      <c r="Q20" s="774">
        <f t="shared" si="2"/>
        <v>58.5</v>
      </c>
      <c r="R20" s="777"/>
      <c r="S20" s="576">
        <f t="shared" si="3"/>
        <v>243</v>
      </c>
      <c r="T20" s="573">
        <f t="shared" si="4"/>
        <v>12</v>
      </c>
      <c r="U20" s="584">
        <v>12</v>
      </c>
      <c r="V20" s="186"/>
      <c r="Y20" s="780"/>
    </row>
    <row r="21" spans="1:25" ht="15.75" thickBot="1">
      <c r="A21" s="918" t="s">
        <v>45</v>
      </c>
      <c r="B21" s="464" t="s">
        <v>46</v>
      </c>
      <c r="C21" s="465">
        <v>2007</v>
      </c>
      <c r="D21" s="505" t="s">
        <v>47</v>
      </c>
      <c r="E21" s="385">
        <v>40</v>
      </c>
      <c r="F21" s="769">
        <f t="shared" si="0"/>
        <v>60</v>
      </c>
      <c r="G21" s="574"/>
      <c r="H21" s="269">
        <v>775</v>
      </c>
      <c r="I21" s="232">
        <v>784</v>
      </c>
      <c r="J21" s="450">
        <v>810</v>
      </c>
      <c r="K21" s="996">
        <v>47</v>
      </c>
      <c r="L21" s="577"/>
      <c r="M21" s="259">
        <v>24</v>
      </c>
      <c r="N21" s="771">
        <f t="shared" si="1"/>
        <v>72</v>
      </c>
      <c r="O21" s="574"/>
      <c r="P21" s="397">
        <v>40</v>
      </c>
      <c r="Q21" s="774">
        <f t="shared" si="2"/>
        <v>60</v>
      </c>
      <c r="R21" s="777"/>
      <c r="S21" s="576">
        <f t="shared" si="3"/>
        <v>239</v>
      </c>
      <c r="T21" s="573">
        <f t="shared" si="4"/>
        <v>13</v>
      </c>
      <c r="U21" s="584">
        <v>13</v>
      </c>
      <c r="V21" s="186"/>
    </row>
    <row r="22" spans="1:25" ht="15.75" thickBot="1">
      <c r="A22" s="476" t="s">
        <v>83</v>
      </c>
      <c r="B22" s="464" t="s">
        <v>30</v>
      </c>
      <c r="C22" s="465">
        <v>2005</v>
      </c>
      <c r="D22" s="567" t="s">
        <v>84</v>
      </c>
      <c r="E22" s="259">
        <v>29</v>
      </c>
      <c r="F22" s="769">
        <f t="shared" si="0"/>
        <v>43.5</v>
      </c>
      <c r="G22" s="582"/>
      <c r="H22" s="269">
        <v>843</v>
      </c>
      <c r="I22" s="237">
        <v>815</v>
      </c>
      <c r="J22" s="443"/>
      <c r="K22" s="994">
        <v>53</v>
      </c>
      <c r="L22" s="574"/>
      <c r="M22" s="259">
        <v>25</v>
      </c>
      <c r="N22" s="769">
        <f t="shared" si="1"/>
        <v>75</v>
      </c>
      <c r="O22" s="574"/>
      <c r="P22" s="397">
        <v>41</v>
      </c>
      <c r="Q22" s="774">
        <f t="shared" si="2"/>
        <v>61.5</v>
      </c>
      <c r="R22" s="777"/>
      <c r="S22" s="576">
        <f t="shared" si="3"/>
        <v>233</v>
      </c>
      <c r="T22" s="573">
        <f t="shared" si="4"/>
        <v>14</v>
      </c>
      <c r="U22" s="584">
        <v>14</v>
      </c>
      <c r="V22" s="186"/>
    </row>
    <row r="23" spans="1:25" ht="15.75" thickBot="1">
      <c r="A23" s="476" t="s">
        <v>51</v>
      </c>
      <c r="B23" s="464" t="s">
        <v>49</v>
      </c>
      <c r="C23" s="465">
        <v>2007</v>
      </c>
      <c r="D23" s="567" t="s">
        <v>21</v>
      </c>
      <c r="E23" s="259">
        <v>39</v>
      </c>
      <c r="F23" s="769">
        <f t="shared" si="0"/>
        <v>58.5</v>
      </c>
      <c r="G23" s="574"/>
      <c r="H23" s="269">
        <v>837</v>
      </c>
      <c r="I23" s="237">
        <v>835</v>
      </c>
      <c r="J23" s="443">
        <v>845</v>
      </c>
      <c r="K23" s="994">
        <v>53</v>
      </c>
      <c r="L23" s="577"/>
      <c r="M23" s="259">
        <v>27</v>
      </c>
      <c r="N23" s="769">
        <f t="shared" si="1"/>
        <v>81</v>
      </c>
      <c r="O23" s="574"/>
      <c r="P23" s="397">
        <v>26</v>
      </c>
      <c r="Q23" s="774">
        <f t="shared" si="2"/>
        <v>39</v>
      </c>
      <c r="R23" s="777"/>
      <c r="S23" s="576">
        <f t="shared" si="3"/>
        <v>231.5</v>
      </c>
      <c r="T23" s="573">
        <f t="shared" si="4"/>
        <v>15</v>
      </c>
      <c r="U23" s="584">
        <v>15</v>
      </c>
      <c r="V23" s="186"/>
    </row>
    <row r="24" spans="1:25" ht="15.75" thickBot="1">
      <c r="A24" s="945" t="s">
        <v>34</v>
      </c>
      <c r="B24" s="464" t="s">
        <v>35</v>
      </c>
      <c r="C24" s="465">
        <v>2005</v>
      </c>
      <c r="D24" s="567" t="s">
        <v>36</v>
      </c>
      <c r="E24" s="262">
        <v>45</v>
      </c>
      <c r="F24" s="769">
        <f t="shared" si="0"/>
        <v>67.5</v>
      </c>
      <c r="G24" s="574"/>
      <c r="H24" s="690">
        <v>789</v>
      </c>
      <c r="I24" s="958">
        <v>828</v>
      </c>
      <c r="J24" s="957">
        <v>801</v>
      </c>
      <c r="K24" s="995">
        <v>49</v>
      </c>
      <c r="L24" s="577"/>
      <c r="M24" s="264">
        <v>23</v>
      </c>
      <c r="N24" s="771">
        <f t="shared" si="1"/>
        <v>69</v>
      </c>
      <c r="O24" s="574"/>
      <c r="P24" s="948">
        <v>30</v>
      </c>
      <c r="Q24" s="774">
        <f t="shared" si="2"/>
        <v>45</v>
      </c>
      <c r="R24" s="777"/>
      <c r="S24" s="581">
        <f t="shared" si="3"/>
        <v>230.5</v>
      </c>
      <c r="T24" s="573">
        <f t="shared" si="4"/>
        <v>16</v>
      </c>
      <c r="U24" s="584">
        <v>16</v>
      </c>
      <c r="V24" s="186"/>
    </row>
    <row r="25" spans="1:25" ht="15.75" thickBot="1">
      <c r="A25" s="476" t="s">
        <v>72</v>
      </c>
      <c r="B25" s="492" t="s">
        <v>73</v>
      </c>
      <c r="C25" s="490">
        <v>2006</v>
      </c>
      <c r="D25" s="472" t="s">
        <v>69</v>
      </c>
      <c r="E25" s="953">
        <v>32</v>
      </c>
      <c r="F25" s="769">
        <f t="shared" si="0"/>
        <v>48</v>
      </c>
      <c r="G25" s="574"/>
      <c r="H25" s="269"/>
      <c r="I25" s="954">
        <v>813</v>
      </c>
      <c r="J25" s="450">
        <v>847</v>
      </c>
      <c r="K25" s="996">
        <v>53</v>
      </c>
      <c r="L25" s="574"/>
      <c r="M25" s="259">
        <v>21</v>
      </c>
      <c r="N25" s="771">
        <f t="shared" si="1"/>
        <v>63</v>
      </c>
      <c r="O25" s="574"/>
      <c r="P25" s="259">
        <v>44</v>
      </c>
      <c r="Q25" s="774">
        <f t="shared" si="2"/>
        <v>66</v>
      </c>
      <c r="R25" s="1005">
        <v>3</v>
      </c>
      <c r="S25" s="581">
        <f t="shared" si="3"/>
        <v>230</v>
      </c>
      <c r="T25" s="573">
        <f t="shared" si="4"/>
        <v>17</v>
      </c>
      <c r="U25" s="584">
        <v>17</v>
      </c>
      <c r="V25" s="186"/>
    </row>
    <row r="26" spans="1:25" ht="15.75" thickBot="1">
      <c r="A26" s="918" t="s">
        <v>37</v>
      </c>
      <c r="B26" s="464" t="s">
        <v>44</v>
      </c>
      <c r="C26" s="490">
        <v>2006</v>
      </c>
      <c r="D26" s="596" t="s">
        <v>39</v>
      </c>
      <c r="E26" s="259">
        <v>41</v>
      </c>
      <c r="F26" s="769">
        <f t="shared" si="0"/>
        <v>61.5</v>
      </c>
      <c r="G26" s="574"/>
      <c r="H26" s="269">
        <v>828</v>
      </c>
      <c r="I26" s="237">
        <v>856</v>
      </c>
      <c r="J26" s="443">
        <v>828</v>
      </c>
      <c r="K26" s="994">
        <v>55</v>
      </c>
      <c r="L26" s="574"/>
      <c r="M26" s="259">
        <v>24</v>
      </c>
      <c r="N26" s="771">
        <f t="shared" si="1"/>
        <v>72</v>
      </c>
      <c r="O26" s="574"/>
      <c r="P26" s="387">
        <v>25</v>
      </c>
      <c r="Q26" s="774">
        <f t="shared" si="2"/>
        <v>37.5</v>
      </c>
      <c r="R26" s="777"/>
      <c r="S26" s="576">
        <f t="shared" si="3"/>
        <v>226</v>
      </c>
      <c r="T26" s="573">
        <f t="shared" si="4"/>
        <v>18</v>
      </c>
      <c r="U26" s="584">
        <v>18</v>
      </c>
      <c r="V26" s="186"/>
    </row>
    <row r="27" spans="1:25" ht="15.75" thickBot="1">
      <c r="A27" s="476" t="s">
        <v>37</v>
      </c>
      <c r="B27" s="464" t="s">
        <v>38</v>
      </c>
      <c r="C27" s="465">
        <v>2006</v>
      </c>
      <c r="D27" s="596" t="s">
        <v>39</v>
      </c>
      <c r="E27" s="259">
        <v>44</v>
      </c>
      <c r="F27" s="769">
        <f t="shared" si="0"/>
        <v>66</v>
      </c>
      <c r="G27" s="574"/>
      <c r="H27" s="269">
        <v>802</v>
      </c>
      <c r="I27" s="237"/>
      <c r="J27" s="443"/>
      <c r="K27" s="994">
        <v>45</v>
      </c>
      <c r="L27" s="574"/>
      <c r="M27" s="259">
        <v>24</v>
      </c>
      <c r="N27" s="771">
        <f t="shared" si="1"/>
        <v>72</v>
      </c>
      <c r="O27" s="574"/>
      <c r="P27" s="387">
        <v>27</v>
      </c>
      <c r="Q27" s="774">
        <f t="shared" si="2"/>
        <v>40.5</v>
      </c>
      <c r="R27" s="777"/>
      <c r="S27" s="576">
        <f t="shared" si="3"/>
        <v>223.5</v>
      </c>
      <c r="T27" s="573">
        <f t="shared" si="4"/>
        <v>19</v>
      </c>
      <c r="U27" s="584">
        <v>19</v>
      </c>
      <c r="V27" s="186"/>
    </row>
    <row r="28" spans="1:25" ht="15.75" thickBot="1">
      <c r="A28" s="925" t="s">
        <v>99</v>
      </c>
      <c r="B28" s="832" t="s">
        <v>100</v>
      </c>
      <c r="C28" s="583">
        <v>2008</v>
      </c>
      <c r="D28" s="166" t="s">
        <v>54</v>
      </c>
      <c r="E28" s="378">
        <v>24</v>
      </c>
      <c r="F28" s="769">
        <f t="shared" si="0"/>
        <v>36</v>
      </c>
      <c r="G28" s="574"/>
      <c r="H28" s="374">
        <v>814</v>
      </c>
      <c r="I28" s="226">
        <v>826</v>
      </c>
      <c r="J28" s="447">
        <v>828</v>
      </c>
      <c r="K28" s="996">
        <v>49</v>
      </c>
      <c r="L28" s="577"/>
      <c r="M28" s="268">
        <v>26</v>
      </c>
      <c r="N28" s="769">
        <f t="shared" si="1"/>
        <v>78</v>
      </c>
      <c r="O28" s="574"/>
      <c r="P28" s="387">
        <v>40</v>
      </c>
      <c r="Q28" s="774">
        <f t="shared" si="2"/>
        <v>60</v>
      </c>
      <c r="R28" s="777"/>
      <c r="S28" s="576">
        <f t="shared" si="3"/>
        <v>223</v>
      </c>
      <c r="T28" s="573">
        <f t="shared" si="4"/>
        <v>20</v>
      </c>
      <c r="U28" s="584">
        <v>20</v>
      </c>
      <c r="V28" s="186"/>
    </row>
    <row r="29" spans="1:25" ht="15.75" thickBot="1">
      <c r="A29" s="918" t="s">
        <v>94</v>
      </c>
      <c r="B29" s="464" t="s">
        <v>35</v>
      </c>
      <c r="C29" s="465">
        <v>2007</v>
      </c>
      <c r="D29" s="507" t="s">
        <v>36</v>
      </c>
      <c r="E29" s="633">
        <v>25</v>
      </c>
      <c r="F29" s="769">
        <f t="shared" si="0"/>
        <v>37.5</v>
      </c>
      <c r="G29" s="574"/>
      <c r="H29" s="269">
        <v>919</v>
      </c>
      <c r="I29" s="236">
        <v>862</v>
      </c>
      <c r="J29" s="634">
        <v>923</v>
      </c>
      <c r="K29" s="998">
        <v>69</v>
      </c>
      <c r="L29" s="984"/>
      <c r="M29" s="262">
        <v>23</v>
      </c>
      <c r="N29" s="771">
        <f t="shared" si="1"/>
        <v>69</v>
      </c>
      <c r="O29" s="574"/>
      <c r="P29" s="394">
        <v>31</v>
      </c>
      <c r="Q29" s="774">
        <f t="shared" si="2"/>
        <v>46.5</v>
      </c>
      <c r="R29" s="777"/>
      <c r="S29" s="576">
        <f t="shared" si="3"/>
        <v>222</v>
      </c>
      <c r="T29" s="573">
        <f t="shared" si="4"/>
        <v>21</v>
      </c>
      <c r="U29" s="584">
        <v>21</v>
      </c>
      <c r="V29" s="186"/>
    </row>
    <row r="30" spans="1:25" ht="15.75" thickBot="1">
      <c r="A30" s="476" t="s">
        <v>112</v>
      </c>
      <c r="B30" s="464" t="s">
        <v>59</v>
      </c>
      <c r="C30" s="465">
        <v>2008</v>
      </c>
      <c r="D30" s="505" t="s">
        <v>67</v>
      </c>
      <c r="E30" s="259">
        <v>21</v>
      </c>
      <c r="F30" s="769">
        <f t="shared" si="0"/>
        <v>31.5</v>
      </c>
      <c r="G30" s="574"/>
      <c r="H30" s="269">
        <v>910</v>
      </c>
      <c r="I30" s="367">
        <v>926</v>
      </c>
      <c r="J30" s="447">
        <v>924</v>
      </c>
      <c r="K30" s="994">
        <v>69</v>
      </c>
      <c r="L30" s="577"/>
      <c r="M30" s="259">
        <v>21</v>
      </c>
      <c r="N30" s="771">
        <f t="shared" si="1"/>
        <v>63</v>
      </c>
      <c r="O30" s="574"/>
      <c r="P30" s="259">
        <v>39</v>
      </c>
      <c r="Q30" s="774">
        <f t="shared" si="2"/>
        <v>58.5</v>
      </c>
      <c r="R30" s="777"/>
      <c r="S30" s="581">
        <f t="shared" si="3"/>
        <v>222</v>
      </c>
      <c r="T30" s="573">
        <f t="shared" si="4"/>
        <v>21</v>
      </c>
      <c r="U30" s="584">
        <v>22</v>
      </c>
      <c r="V30" s="186"/>
    </row>
    <row r="31" spans="1:25" ht="15.75" thickBot="1">
      <c r="A31" s="925" t="s">
        <v>90</v>
      </c>
      <c r="B31" s="83" t="s">
        <v>13</v>
      </c>
      <c r="C31" s="62">
        <v>2008</v>
      </c>
      <c r="D31" s="814" t="s">
        <v>54</v>
      </c>
      <c r="E31" s="378">
        <v>27</v>
      </c>
      <c r="F31" s="769">
        <f t="shared" si="0"/>
        <v>40.5</v>
      </c>
      <c r="G31" s="574"/>
      <c r="H31" s="269">
        <v>819</v>
      </c>
      <c r="I31" s="367">
        <v>801</v>
      </c>
      <c r="J31" s="447"/>
      <c r="K31" s="999">
        <v>47</v>
      </c>
      <c r="L31" s="582"/>
      <c r="M31" s="259">
        <v>27</v>
      </c>
      <c r="N31" s="769">
        <f t="shared" si="1"/>
        <v>81</v>
      </c>
      <c r="O31" s="574"/>
      <c r="P31" s="387">
        <v>33</v>
      </c>
      <c r="Q31" s="774">
        <f t="shared" si="2"/>
        <v>49.5</v>
      </c>
      <c r="R31" s="777"/>
      <c r="S31" s="576">
        <f t="shared" si="3"/>
        <v>218</v>
      </c>
      <c r="T31" s="573">
        <f t="shared" si="4"/>
        <v>23</v>
      </c>
      <c r="U31" s="584">
        <v>23</v>
      </c>
      <c r="V31" s="186"/>
    </row>
    <row r="32" spans="1:25" ht="15.75" thickBot="1">
      <c r="A32" s="476" t="s">
        <v>65</v>
      </c>
      <c r="B32" s="464" t="s">
        <v>66</v>
      </c>
      <c r="C32" s="465">
        <v>2009</v>
      </c>
      <c r="D32" s="567" t="s">
        <v>67</v>
      </c>
      <c r="E32" s="952">
        <v>33</v>
      </c>
      <c r="F32" s="769">
        <f t="shared" si="0"/>
        <v>49.5</v>
      </c>
      <c r="G32" s="574"/>
      <c r="H32" s="374">
        <v>749</v>
      </c>
      <c r="I32" s="226">
        <v>733</v>
      </c>
      <c r="J32" s="453">
        <v>745</v>
      </c>
      <c r="K32" s="995">
        <v>34</v>
      </c>
      <c r="L32" s="577"/>
      <c r="M32" s="268">
        <v>25</v>
      </c>
      <c r="N32" s="769">
        <f t="shared" si="1"/>
        <v>75</v>
      </c>
      <c r="O32" s="574"/>
      <c r="P32" s="387">
        <v>39</v>
      </c>
      <c r="Q32" s="774">
        <f t="shared" si="2"/>
        <v>58.5</v>
      </c>
      <c r="R32" s="777"/>
      <c r="S32" s="576">
        <f t="shared" si="3"/>
        <v>217</v>
      </c>
      <c r="T32" s="573">
        <f t="shared" si="4"/>
        <v>24</v>
      </c>
      <c r="U32" s="584">
        <v>24</v>
      </c>
      <c r="V32" s="186"/>
    </row>
    <row r="33" spans="1:22" ht="15.75" thickBot="1">
      <c r="A33" s="918" t="s">
        <v>80</v>
      </c>
      <c r="B33" s="489" t="s">
        <v>81</v>
      </c>
      <c r="C33" s="490">
        <v>2007</v>
      </c>
      <c r="D33" s="505" t="s">
        <v>47</v>
      </c>
      <c r="E33" s="259">
        <v>30</v>
      </c>
      <c r="F33" s="769">
        <f t="shared" si="0"/>
        <v>45</v>
      </c>
      <c r="G33" s="574"/>
      <c r="H33" s="269"/>
      <c r="I33" s="954">
        <v>836</v>
      </c>
      <c r="J33" s="450">
        <v>781</v>
      </c>
      <c r="K33" s="996">
        <v>51</v>
      </c>
      <c r="L33" s="577"/>
      <c r="M33" s="259">
        <v>22</v>
      </c>
      <c r="N33" s="769">
        <f t="shared" si="1"/>
        <v>66</v>
      </c>
      <c r="O33" s="574"/>
      <c r="P33" s="401">
        <v>36</v>
      </c>
      <c r="Q33" s="774">
        <f t="shared" si="2"/>
        <v>54</v>
      </c>
      <c r="R33" s="777"/>
      <c r="S33" s="576">
        <f t="shared" si="3"/>
        <v>216</v>
      </c>
      <c r="T33" s="573">
        <f t="shared" si="4"/>
        <v>25</v>
      </c>
      <c r="U33" s="584">
        <v>25</v>
      </c>
      <c r="V33" s="186"/>
    </row>
    <row r="34" spans="1:22" ht="15.75" thickBot="1">
      <c r="A34" s="476" t="s">
        <v>58</v>
      </c>
      <c r="B34" s="464" t="s">
        <v>59</v>
      </c>
      <c r="C34" s="465">
        <v>2008</v>
      </c>
      <c r="D34" s="595" t="s">
        <v>56</v>
      </c>
      <c r="E34" s="259">
        <v>36</v>
      </c>
      <c r="F34" s="769">
        <f t="shared" si="0"/>
        <v>54</v>
      </c>
      <c r="G34" s="574"/>
      <c r="H34" s="269">
        <v>850</v>
      </c>
      <c r="I34" s="367">
        <v>856</v>
      </c>
      <c r="J34" s="450">
        <v>855</v>
      </c>
      <c r="K34" s="994">
        <v>55</v>
      </c>
      <c r="L34" s="577"/>
      <c r="M34" s="259">
        <v>22</v>
      </c>
      <c r="N34" s="771">
        <f t="shared" si="1"/>
        <v>66</v>
      </c>
      <c r="O34" s="574"/>
      <c r="P34" s="387">
        <v>27</v>
      </c>
      <c r="Q34" s="774">
        <f t="shared" si="2"/>
        <v>40.5</v>
      </c>
      <c r="R34" s="777"/>
      <c r="S34" s="576">
        <f t="shared" si="3"/>
        <v>215.5</v>
      </c>
      <c r="T34" s="573">
        <f t="shared" si="4"/>
        <v>26</v>
      </c>
      <c r="U34" s="584">
        <v>26</v>
      </c>
      <c r="V34" s="186"/>
    </row>
    <row r="35" spans="1:22" ht="15.75" thickBot="1">
      <c r="A35" s="476" t="s">
        <v>41</v>
      </c>
      <c r="B35" s="464" t="s">
        <v>42</v>
      </c>
      <c r="C35" s="465">
        <v>2008</v>
      </c>
      <c r="D35" s="505" t="s">
        <v>43</v>
      </c>
      <c r="E35" s="259">
        <v>42</v>
      </c>
      <c r="F35" s="769">
        <f t="shared" si="0"/>
        <v>63</v>
      </c>
      <c r="G35" s="574"/>
      <c r="H35" s="269">
        <v>766</v>
      </c>
      <c r="I35" s="367">
        <v>772</v>
      </c>
      <c r="J35" s="450"/>
      <c r="K35" s="999">
        <v>39</v>
      </c>
      <c r="L35" s="577"/>
      <c r="M35" s="259">
        <v>23</v>
      </c>
      <c r="N35" s="771">
        <f t="shared" si="1"/>
        <v>69</v>
      </c>
      <c r="O35" s="574"/>
      <c r="P35" s="397">
        <v>29</v>
      </c>
      <c r="Q35" s="774">
        <f t="shared" si="2"/>
        <v>43.5</v>
      </c>
      <c r="R35" s="777"/>
      <c r="S35" s="576">
        <f t="shared" si="3"/>
        <v>214.5</v>
      </c>
      <c r="T35" s="573">
        <f t="shared" si="4"/>
        <v>27</v>
      </c>
      <c r="U35" s="584">
        <v>27</v>
      </c>
      <c r="V35" s="186"/>
    </row>
    <row r="36" spans="1:22" ht="15.75" thickBot="1">
      <c r="A36" s="470" t="s">
        <v>52</v>
      </c>
      <c r="B36" s="843" t="s">
        <v>35</v>
      </c>
      <c r="C36" s="845">
        <v>2006</v>
      </c>
      <c r="D36" s="567" t="s">
        <v>50</v>
      </c>
      <c r="E36" s="268">
        <v>38</v>
      </c>
      <c r="F36" s="769">
        <f t="shared" si="0"/>
        <v>57</v>
      </c>
      <c r="G36" s="574"/>
      <c r="H36" s="374">
        <v>748</v>
      </c>
      <c r="I36" s="226">
        <v>666</v>
      </c>
      <c r="J36" s="453">
        <v>777</v>
      </c>
      <c r="K36" s="996">
        <v>39</v>
      </c>
      <c r="L36" s="577"/>
      <c r="M36" s="268">
        <v>21</v>
      </c>
      <c r="N36" s="769">
        <f t="shared" si="1"/>
        <v>63</v>
      </c>
      <c r="O36" s="574"/>
      <c r="P36" s="632">
        <v>37</v>
      </c>
      <c r="Q36" s="774">
        <f t="shared" si="2"/>
        <v>55.5</v>
      </c>
      <c r="R36" s="777"/>
      <c r="S36" s="576">
        <f t="shared" si="3"/>
        <v>214.5</v>
      </c>
      <c r="T36" s="573">
        <f t="shared" si="4"/>
        <v>27</v>
      </c>
      <c r="U36" s="584">
        <v>28</v>
      </c>
      <c r="V36" s="186"/>
    </row>
    <row r="37" spans="1:22" ht="15.75" thickBot="1">
      <c r="A37" s="918" t="s">
        <v>102</v>
      </c>
      <c r="B37" s="464" t="s">
        <v>59</v>
      </c>
      <c r="C37" s="465">
        <v>2006</v>
      </c>
      <c r="D37" s="505" t="s">
        <v>18</v>
      </c>
      <c r="E37" s="259">
        <v>24</v>
      </c>
      <c r="F37" s="769">
        <f t="shared" si="0"/>
        <v>36</v>
      </c>
      <c r="G37" s="434"/>
      <c r="H37" s="269">
        <v>774</v>
      </c>
      <c r="I37" s="954">
        <v>859</v>
      </c>
      <c r="J37" s="450">
        <v>840</v>
      </c>
      <c r="K37" s="999">
        <v>55</v>
      </c>
      <c r="L37" s="437"/>
      <c r="M37" s="259">
        <v>21</v>
      </c>
      <c r="N37" s="771">
        <f t="shared" si="1"/>
        <v>63</v>
      </c>
      <c r="O37" s="434"/>
      <c r="P37" s="397">
        <v>40</v>
      </c>
      <c r="Q37" s="774">
        <f t="shared" si="2"/>
        <v>60</v>
      </c>
      <c r="R37" s="864"/>
      <c r="S37" s="581">
        <f t="shared" si="3"/>
        <v>214</v>
      </c>
      <c r="T37" s="573">
        <f t="shared" si="4"/>
        <v>29</v>
      </c>
      <c r="U37" s="584">
        <v>29</v>
      </c>
      <c r="V37" s="186"/>
    </row>
    <row r="38" spans="1:22" ht="15.75" thickBot="1">
      <c r="A38" s="476" t="s">
        <v>30</v>
      </c>
      <c r="B38" s="974" t="s">
        <v>38</v>
      </c>
      <c r="C38" s="975">
        <v>2007</v>
      </c>
      <c r="D38" s="523" t="s">
        <v>50</v>
      </c>
      <c r="E38" s="259">
        <v>31</v>
      </c>
      <c r="F38" s="769">
        <f t="shared" si="0"/>
        <v>46.5</v>
      </c>
      <c r="G38" s="574"/>
      <c r="H38" s="269">
        <v>801</v>
      </c>
      <c r="I38" s="367">
        <v>814</v>
      </c>
      <c r="J38" s="450">
        <v>803</v>
      </c>
      <c r="K38" s="995">
        <v>47</v>
      </c>
      <c r="L38" s="574"/>
      <c r="M38" s="259">
        <v>21</v>
      </c>
      <c r="N38" s="771">
        <f t="shared" si="1"/>
        <v>63</v>
      </c>
      <c r="O38" s="574"/>
      <c r="P38" s="259">
        <v>35</v>
      </c>
      <c r="Q38" s="774">
        <f t="shared" si="2"/>
        <v>52.5</v>
      </c>
      <c r="R38" s="777"/>
      <c r="S38" s="576">
        <f t="shared" si="3"/>
        <v>209</v>
      </c>
      <c r="T38" s="573">
        <f t="shared" si="4"/>
        <v>30</v>
      </c>
      <c r="U38" s="584">
        <v>30</v>
      </c>
      <c r="V38" s="186"/>
    </row>
    <row r="39" spans="1:22" ht="15.75" thickBot="1">
      <c r="A39" s="470" t="s">
        <v>55</v>
      </c>
      <c r="B39" s="461" t="s">
        <v>20</v>
      </c>
      <c r="C39" s="462">
        <v>2006</v>
      </c>
      <c r="D39" s="596" t="s">
        <v>56</v>
      </c>
      <c r="E39" s="259">
        <v>37</v>
      </c>
      <c r="F39" s="769">
        <f t="shared" si="0"/>
        <v>55.5</v>
      </c>
      <c r="G39" s="574"/>
      <c r="H39" s="269"/>
      <c r="I39" s="367">
        <v>836</v>
      </c>
      <c r="J39" s="450">
        <v>833</v>
      </c>
      <c r="K39" s="995">
        <v>51</v>
      </c>
      <c r="L39" s="577"/>
      <c r="M39" s="259">
        <v>20</v>
      </c>
      <c r="N39" s="771">
        <f t="shared" si="1"/>
        <v>60</v>
      </c>
      <c r="O39" s="574"/>
      <c r="P39" s="387">
        <v>27</v>
      </c>
      <c r="Q39" s="774">
        <f t="shared" si="2"/>
        <v>40.5</v>
      </c>
      <c r="R39" s="777"/>
      <c r="S39" s="576">
        <f t="shared" si="3"/>
        <v>207</v>
      </c>
      <c r="T39" s="573">
        <f t="shared" si="4"/>
        <v>31</v>
      </c>
      <c r="U39" s="584">
        <v>31</v>
      </c>
      <c r="V39" s="186"/>
    </row>
    <row r="40" spans="1:22" ht="15.75" thickBot="1">
      <c r="A40" s="839" t="s">
        <v>77</v>
      </c>
      <c r="B40" s="960" t="s">
        <v>66</v>
      </c>
      <c r="C40" s="465">
        <v>2007</v>
      </c>
      <c r="D40" s="507" t="s">
        <v>36</v>
      </c>
      <c r="E40" s="262">
        <v>31</v>
      </c>
      <c r="F40" s="769">
        <f t="shared" si="0"/>
        <v>46.5</v>
      </c>
      <c r="G40" s="574"/>
      <c r="H40" s="374">
        <v>843</v>
      </c>
      <c r="I40" s="226">
        <v>838</v>
      </c>
      <c r="J40" s="862"/>
      <c r="K40" s="995">
        <v>53</v>
      </c>
      <c r="L40" s="577"/>
      <c r="M40" s="262">
        <v>20</v>
      </c>
      <c r="N40" s="771">
        <f t="shared" si="1"/>
        <v>60</v>
      </c>
      <c r="O40" s="574"/>
      <c r="P40" s="948">
        <v>31</v>
      </c>
      <c r="Q40" s="774">
        <f t="shared" si="2"/>
        <v>46.5</v>
      </c>
      <c r="R40" s="777"/>
      <c r="S40" s="576">
        <f t="shared" si="3"/>
        <v>206</v>
      </c>
      <c r="T40" s="573">
        <f t="shared" si="4"/>
        <v>32</v>
      </c>
      <c r="U40" s="584">
        <v>32</v>
      </c>
      <c r="V40" s="186"/>
    </row>
    <row r="41" spans="1:22" ht="15.75" thickBot="1">
      <c r="A41" s="476" t="s">
        <v>97</v>
      </c>
      <c r="B41" s="464" t="s">
        <v>98</v>
      </c>
      <c r="C41" s="490">
        <v>2008</v>
      </c>
      <c r="D41" s="505" t="s">
        <v>67</v>
      </c>
      <c r="E41" s="385">
        <v>24</v>
      </c>
      <c r="F41" s="769">
        <f t="shared" ref="F41:F72" si="5">E41*1.5</f>
        <v>36</v>
      </c>
      <c r="G41" s="574"/>
      <c r="H41" s="690"/>
      <c r="I41" s="985">
        <v>813</v>
      </c>
      <c r="J41" s="961">
        <v>800</v>
      </c>
      <c r="K41" s="1000">
        <v>47</v>
      </c>
      <c r="L41" s="577"/>
      <c r="M41" s="385">
        <v>21</v>
      </c>
      <c r="N41" s="769">
        <f t="shared" ref="N41:N72" si="6">M41*3</f>
        <v>63</v>
      </c>
      <c r="O41" s="574"/>
      <c r="P41" s="259">
        <v>39</v>
      </c>
      <c r="Q41" s="774">
        <f t="shared" ref="Q41:Q72" si="7">P41*1.5</f>
        <v>58.5</v>
      </c>
      <c r="R41" s="777"/>
      <c r="S41" s="576">
        <f t="shared" ref="S41:S71" si="8">(F41+K41+N41+Q41)</f>
        <v>204.5</v>
      </c>
      <c r="T41" s="573">
        <f t="shared" ref="T41:T72" si="9">RANK(S41,$S$9:$S$71)</f>
        <v>33</v>
      </c>
      <c r="U41" s="584">
        <v>33</v>
      </c>
      <c r="V41" s="186"/>
    </row>
    <row r="42" spans="1:22" ht="15.75" thickBot="1">
      <c r="A42" s="470" t="s">
        <v>57</v>
      </c>
      <c r="B42" s="480" t="s">
        <v>28</v>
      </c>
      <c r="C42" s="481">
        <v>2007</v>
      </c>
      <c r="D42" s="505" t="s">
        <v>50</v>
      </c>
      <c r="E42" s="268">
        <v>36</v>
      </c>
      <c r="F42" s="769">
        <f t="shared" si="5"/>
        <v>54</v>
      </c>
      <c r="G42" s="574"/>
      <c r="H42" s="269">
        <v>777</v>
      </c>
      <c r="I42" s="236">
        <v>807</v>
      </c>
      <c r="J42" s="447">
        <v>780</v>
      </c>
      <c r="K42" s="996">
        <v>45</v>
      </c>
      <c r="L42" s="574"/>
      <c r="M42" s="259">
        <v>19</v>
      </c>
      <c r="N42" s="771">
        <f t="shared" si="6"/>
        <v>57</v>
      </c>
      <c r="O42" s="574"/>
      <c r="P42" s="689">
        <v>32</v>
      </c>
      <c r="Q42" s="774">
        <f t="shared" si="7"/>
        <v>48</v>
      </c>
      <c r="R42" s="777"/>
      <c r="S42" s="581">
        <f t="shared" si="8"/>
        <v>204</v>
      </c>
      <c r="T42" s="573">
        <f t="shared" si="9"/>
        <v>34</v>
      </c>
      <c r="U42" s="584">
        <v>34</v>
      </c>
      <c r="V42" s="186"/>
    </row>
    <row r="43" spans="1:22" ht="15.75" thickBot="1">
      <c r="A43" s="476" t="s">
        <v>82</v>
      </c>
      <c r="B43" s="464" t="s">
        <v>33</v>
      </c>
      <c r="C43" s="465">
        <v>2006</v>
      </c>
      <c r="D43" s="505" t="s">
        <v>18</v>
      </c>
      <c r="E43" s="259">
        <v>30</v>
      </c>
      <c r="F43" s="769">
        <f t="shared" si="5"/>
        <v>45</v>
      </c>
      <c r="G43" s="434"/>
      <c r="H43" s="269">
        <v>829</v>
      </c>
      <c r="I43" s="367">
        <v>839</v>
      </c>
      <c r="J43" s="447">
        <v>811</v>
      </c>
      <c r="K43" s="999">
        <v>51</v>
      </c>
      <c r="L43" s="437"/>
      <c r="M43" s="259">
        <v>20</v>
      </c>
      <c r="N43" s="771">
        <f t="shared" si="6"/>
        <v>60</v>
      </c>
      <c r="O43" s="434"/>
      <c r="P43" s="397">
        <v>32</v>
      </c>
      <c r="Q43" s="774">
        <f t="shared" si="7"/>
        <v>48</v>
      </c>
      <c r="R43" s="864"/>
      <c r="S43" s="581">
        <f t="shared" si="8"/>
        <v>204</v>
      </c>
      <c r="T43" s="573">
        <f t="shared" si="9"/>
        <v>34</v>
      </c>
      <c r="U43" s="584">
        <v>35</v>
      </c>
      <c r="V43" s="186"/>
    </row>
    <row r="44" spans="1:22" ht="15.75" thickBot="1">
      <c r="A44" s="476" t="s">
        <v>95</v>
      </c>
      <c r="B44" s="495" t="s">
        <v>96</v>
      </c>
      <c r="C44" s="496">
        <v>2008</v>
      </c>
      <c r="D44" s="604" t="s">
        <v>39</v>
      </c>
      <c r="E44" s="259">
        <v>24</v>
      </c>
      <c r="F44" s="769">
        <f t="shared" si="5"/>
        <v>36</v>
      </c>
      <c r="G44" s="574"/>
      <c r="H44" s="374"/>
      <c r="I44" s="226"/>
      <c r="J44" s="453">
        <v>952</v>
      </c>
      <c r="K44" s="995">
        <v>75</v>
      </c>
      <c r="L44" s="1002">
        <v>3</v>
      </c>
      <c r="M44" s="268">
        <v>18</v>
      </c>
      <c r="N44" s="769">
        <f t="shared" si="6"/>
        <v>54</v>
      </c>
      <c r="O44" s="574"/>
      <c r="P44" s="632">
        <v>26</v>
      </c>
      <c r="Q44" s="774">
        <f t="shared" si="7"/>
        <v>39</v>
      </c>
      <c r="R44" s="777"/>
      <c r="S44" s="576">
        <f t="shared" si="8"/>
        <v>204</v>
      </c>
      <c r="T44" s="573">
        <f t="shared" si="9"/>
        <v>34</v>
      </c>
      <c r="U44" s="584">
        <v>36</v>
      </c>
      <c r="V44" s="186"/>
    </row>
    <row r="45" spans="1:22" ht="15.75" thickBot="1">
      <c r="A45" s="475" t="s">
        <v>32</v>
      </c>
      <c r="B45" s="466" t="s">
        <v>33</v>
      </c>
      <c r="C45" s="467">
        <v>2009</v>
      </c>
      <c r="D45" s="472" t="s">
        <v>26</v>
      </c>
      <c r="E45" s="385">
        <v>45</v>
      </c>
      <c r="F45" s="769">
        <f t="shared" si="5"/>
        <v>67.5</v>
      </c>
      <c r="G45" s="574"/>
      <c r="H45" s="269">
        <v>745</v>
      </c>
      <c r="I45" s="236">
        <v>714</v>
      </c>
      <c r="J45" s="447">
        <v>766</v>
      </c>
      <c r="K45" s="996">
        <v>37</v>
      </c>
      <c r="L45" s="574"/>
      <c r="M45" s="259">
        <v>19</v>
      </c>
      <c r="N45" s="771">
        <f t="shared" si="6"/>
        <v>57</v>
      </c>
      <c r="O45" s="574"/>
      <c r="P45" s="387">
        <v>28</v>
      </c>
      <c r="Q45" s="774">
        <f t="shared" si="7"/>
        <v>42</v>
      </c>
      <c r="R45" s="777"/>
      <c r="S45" s="576">
        <f t="shared" si="8"/>
        <v>203.5</v>
      </c>
      <c r="T45" s="573">
        <f t="shared" si="9"/>
        <v>37</v>
      </c>
      <c r="U45" s="584">
        <v>37</v>
      </c>
      <c r="V45" s="186"/>
    </row>
    <row r="46" spans="1:22" ht="15.75" thickBot="1">
      <c r="A46" s="925" t="s">
        <v>106</v>
      </c>
      <c r="B46" s="83" t="s">
        <v>107</v>
      </c>
      <c r="C46" s="62">
        <v>2007</v>
      </c>
      <c r="D46" s="841" t="s">
        <v>31</v>
      </c>
      <c r="E46" s="378">
        <v>22</v>
      </c>
      <c r="F46" s="769">
        <f t="shared" si="5"/>
        <v>33</v>
      </c>
      <c r="G46" s="574"/>
      <c r="H46" s="269">
        <v>871</v>
      </c>
      <c r="I46" s="367">
        <v>871</v>
      </c>
      <c r="J46" s="447">
        <v>907</v>
      </c>
      <c r="K46" s="999">
        <v>65</v>
      </c>
      <c r="L46" s="577"/>
      <c r="M46" s="259">
        <v>21</v>
      </c>
      <c r="N46" s="769">
        <f t="shared" si="6"/>
        <v>63</v>
      </c>
      <c r="O46" s="574"/>
      <c r="P46" s="392">
        <v>28</v>
      </c>
      <c r="Q46" s="774">
        <f t="shared" si="7"/>
        <v>42</v>
      </c>
      <c r="R46" s="777"/>
      <c r="S46" s="581">
        <f t="shared" si="8"/>
        <v>203</v>
      </c>
      <c r="T46" s="573">
        <f t="shared" si="9"/>
        <v>38</v>
      </c>
      <c r="U46" s="584">
        <v>38</v>
      </c>
      <c r="V46" s="186"/>
    </row>
    <row r="47" spans="1:22" ht="15.75" thickBot="1">
      <c r="A47" s="470" t="s">
        <v>93</v>
      </c>
      <c r="B47" s="466" t="s">
        <v>71</v>
      </c>
      <c r="C47" s="467">
        <v>2005</v>
      </c>
      <c r="D47" s="604" t="s">
        <v>56</v>
      </c>
      <c r="E47" s="259">
        <v>26</v>
      </c>
      <c r="F47" s="769">
        <f t="shared" si="5"/>
        <v>39</v>
      </c>
      <c r="G47" s="574"/>
      <c r="H47" s="269">
        <v>758</v>
      </c>
      <c r="I47" s="367">
        <v>786</v>
      </c>
      <c r="J47" s="452"/>
      <c r="K47" s="995">
        <v>41</v>
      </c>
      <c r="L47" s="582"/>
      <c r="M47" s="259">
        <v>23</v>
      </c>
      <c r="N47" s="769">
        <f t="shared" si="6"/>
        <v>69</v>
      </c>
      <c r="O47" s="574"/>
      <c r="P47" s="392">
        <v>32</v>
      </c>
      <c r="Q47" s="774">
        <f t="shared" si="7"/>
        <v>48</v>
      </c>
      <c r="R47" s="777"/>
      <c r="S47" s="576">
        <f t="shared" si="8"/>
        <v>197</v>
      </c>
      <c r="T47" s="573">
        <f t="shared" si="9"/>
        <v>39</v>
      </c>
      <c r="U47" s="584">
        <v>39</v>
      </c>
      <c r="V47" s="186"/>
    </row>
    <row r="48" spans="1:22" ht="15.75" thickBot="1">
      <c r="A48" s="476" t="s">
        <v>88</v>
      </c>
      <c r="B48" s="464" t="s">
        <v>59</v>
      </c>
      <c r="C48" s="465">
        <v>2006</v>
      </c>
      <c r="D48" s="567" t="s">
        <v>14</v>
      </c>
      <c r="E48" s="268">
        <v>28</v>
      </c>
      <c r="F48" s="769">
        <f t="shared" si="5"/>
        <v>42</v>
      </c>
      <c r="G48" s="574"/>
      <c r="H48" s="374">
        <v>842</v>
      </c>
      <c r="I48" s="226">
        <v>850</v>
      </c>
      <c r="J48" s="453">
        <v>863</v>
      </c>
      <c r="K48" s="996">
        <v>57</v>
      </c>
      <c r="L48" s="577"/>
      <c r="M48" s="259">
        <v>20</v>
      </c>
      <c r="N48" s="769">
        <f t="shared" si="6"/>
        <v>60</v>
      </c>
      <c r="O48" s="574"/>
      <c r="P48" s="970">
        <v>24</v>
      </c>
      <c r="Q48" s="774">
        <f t="shared" si="7"/>
        <v>36</v>
      </c>
      <c r="R48" s="777"/>
      <c r="S48" s="581">
        <f t="shared" si="8"/>
        <v>195</v>
      </c>
      <c r="T48" s="573">
        <f t="shared" si="9"/>
        <v>40</v>
      </c>
      <c r="U48" s="584">
        <v>40</v>
      </c>
      <c r="V48" s="186"/>
    </row>
    <row r="49" spans="1:22" ht="15.75" thickBot="1">
      <c r="A49" s="476" t="s">
        <v>91</v>
      </c>
      <c r="B49" s="464" t="s">
        <v>33</v>
      </c>
      <c r="C49" s="465">
        <v>2007</v>
      </c>
      <c r="D49" s="505" t="s">
        <v>47</v>
      </c>
      <c r="E49" s="259">
        <v>27</v>
      </c>
      <c r="F49" s="769">
        <f t="shared" si="5"/>
        <v>40.5</v>
      </c>
      <c r="G49" s="582"/>
      <c r="H49" s="269">
        <v>818</v>
      </c>
      <c r="I49" s="236"/>
      <c r="J49" s="447">
        <v>806</v>
      </c>
      <c r="K49" s="999">
        <v>47</v>
      </c>
      <c r="L49" s="582"/>
      <c r="M49" s="385">
        <v>22</v>
      </c>
      <c r="N49" s="769">
        <f t="shared" si="6"/>
        <v>66</v>
      </c>
      <c r="O49" s="582"/>
      <c r="P49" s="397">
        <v>27</v>
      </c>
      <c r="Q49" s="774">
        <f t="shared" si="7"/>
        <v>40.5</v>
      </c>
      <c r="R49" s="777"/>
      <c r="S49" s="576">
        <f t="shared" si="8"/>
        <v>194</v>
      </c>
      <c r="T49" s="573">
        <f t="shared" si="9"/>
        <v>41</v>
      </c>
      <c r="U49" s="584">
        <v>41</v>
      </c>
      <c r="V49" s="186"/>
    </row>
    <row r="50" spans="1:22" ht="15.75" thickBot="1">
      <c r="A50" s="918" t="s">
        <v>70</v>
      </c>
      <c r="B50" s="489" t="s">
        <v>71</v>
      </c>
      <c r="C50" s="490">
        <v>2005</v>
      </c>
      <c r="D50" s="523" t="s">
        <v>61</v>
      </c>
      <c r="E50" s="262">
        <v>33</v>
      </c>
      <c r="F50" s="769">
        <f t="shared" si="5"/>
        <v>49.5</v>
      </c>
      <c r="G50" s="574"/>
      <c r="H50" s="269">
        <v>796</v>
      </c>
      <c r="I50" s="367">
        <v>822</v>
      </c>
      <c r="J50" s="452">
        <v>806</v>
      </c>
      <c r="K50" s="994">
        <v>49</v>
      </c>
      <c r="L50" s="577"/>
      <c r="M50" s="262">
        <v>18</v>
      </c>
      <c r="N50" s="769">
        <f t="shared" si="6"/>
        <v>54</v>
      </c>
      <c r="O50" s="574"/>
      <c r="P50" s="392">
        <v>27</v>
      </c>
      <c r="Q50" s="774">
        <f t="shared" si="7"/>
        <v>40.5</v>
      </c>
      <c r="R50" s="777"/>
      <c r="S50" s="576">
        <f t="shared" si="8"/>
        <v>193</v>
      </c>
      <c r="T50" s="573">
        <f t="shared" si="9"/>
        <v>42</v>
      </c>
      <c r="U50" s="584">
        <v>42</v>
      </c>
      <c r="V50" s="186"/>
    </row>
    <row r="51" spans="1:22" ht="15.75" thickBot="1">
      <c r="A51" s="476" t="s">
        <v>85</v>
      </c>
      <c r="B51" s="495" t="s">
        <v>86</v>
      </c>
      <c r="C51" s="496">
        <v>2008</v>
      </c>
      <c r="D51" s="523" t="s">
        <v>43</v>
      </c>
      <c r="E51" s="259">
        <v>29</v>
      </c>
      <c r="F51" s="769">
        <f t="shared" si="5"/>
        <v>43.5</v>
      </c>
      <c r="G51" s="574"/>
      <c r="H51" s="269">
        <v>830</v>
      </c>
      <c r="I51" s="367">
        <v>841</v>
      </c>
      <c r="J51" s="447"/>
      <c r="K51" s="999">
        <v>53</v>
      </c>
      <c r="L51" s="574"/>
      <c r="M51" s="259">
        <v>17</v>
      </c>
      <c r="N51" s="769">
        <f t="shared" si="6"/>
        <v>51</v>
      </c>
      <c r="O51" s="574"/>
      <c r="P51" s="397">
        <v>30</v>
      </c>
      <c r="Q51" s="774">
        <f t="shared" si="7"/>
        <v>45</v>
      </c>
      <c r="R51" s="777"/>
      <c r="S51" s="576">
        <f t="shared" si="8"/>
        <v>192.5</v>
      </c>
      <c r="T51" s="573">
        <f t="shared" si="9"/>
        <v>43</v>
      </c>
      <c r="U51" s="584">
        <v>43</v>
      </c>
      <c r="V51" s="186"/>
    </row>
    <row r="52" spans="1:22" ht="15.75" thickBot="1">
      <c r="A52" s="476" t="s">
        <v>78</v>
      </c>
      <c r="B52" s="495" t="s">
        <v>49</v>
      </c>
      <c r="C52" s="465">
        <v>2007</v>
      </c>
      <c r="D52" s="505" t="s">
        <v>43</v>
      </c>
      <c r="E52" s="259">
        <v>31</v>
      </c>
      <c r="F52" s="769">
        <f t="shared" si="5"/>
        <v>46.5</v>
      </c>
      <c r="G52" s="574"/>
      <c r="H52" s="690">
        <v>703</v>
      </c>
      <c r="I52" s="236">
        <v>704</v>
      </c>
      <c r="J52" s="447">
        <v>724</v>
      </c>
      <c r="K52" s="996">
        <v>32</v>
      </c>
      <c r="L52" s="577"/>
      <c r="M52" s="259">
        <v>23</v>
      </c>
      <c r="N52" s="769">
        <f t="shared" si="6"/>
        <v>69</v>
      </c>
      <c r="O52" s="574"/>
      <c r="P52" s="970">
        <v>28</v>
      </c>
      <c r="Q52" s="774">
        <f t="shared" si="7"/>
        <v>42</v>
      </c>
      <c r="R52" s="777"/>
      <c r="S52" s="576">
        <f t="shared" si="8"/>
        <v>189.5</v>
      </c>
      <c r="T52" s="573">
        <f t="shared" si="9"/>
        <v>44</v>
      </c>
      <c r="U52" s="584">
        <v>44</v>
      </c>
      <c r="V52" s="186"/>
    </row>
    <row r="53" spans="1:22" ht="15.75" thickBot="1">
      <c r="A53" s="924" t="s">
        <v>87</v>
      </c>
      <c r="B53" s="83" t="s">
        <v>59</v>
      </c>
      <c r="C53" s="85">
        <v>2008</v>
      </c>
      <c r="D53" s="160" t="s">
        <v>31</v>
      </c>
      <c r="E53" s="953">
        <v>28</v>
      </c>
      <c r="F53" s="769">
        <f t="shared" si="5"/>
        <v>42</v>
      </c>
      <c r="G53" s="574"/>
      <c r="H53" s="269"/>
      <c r="I53" s="225">
        <v>826</v>
      </c>
      <c r="J53" s="458">
        <v>830</v>
      </c>
      <c r="K53" s="999">
        <v>51</v>
      </c>
      <c r="L53" s="577"/>
      <c r="M53" s="385">
        <v>20</v>
      </c>
      <c r="N53" s="771">
        <f t="shared" si="6"/>
        <v>60</v>
      </c>
      <c r="O53" s="574"/>
      <c r="P53" s="392">
        <v>24</v>
      </c>
      <c r="Q53" s="774">
        <f t="shared" si="7"/>
        <v>36</v>
      </c>
      <c r="R53" s="777"/>
      <c r="S53" s="576">
        <f t="shared" si="8"/>
        <v>189</v>
      </c>
      <c r="T53" s="573">
        <f t="shared" si="9"/>
        <v>45</v>
      </c>
      <c r="U53" s="584">
        <v>45</v>
      </c>
      <c r="V53" s="186"/>
    </row>
    <row r="54" spans="1:22" ht="15.75" thickBot="1">
      <c r="A54" s="839" t="s">
        <v>64</v>
      </c>
      <c r="B54" s="464" t="s">
        <v>23</v>
      </c>
      <c r="C54" s="465">
        <v>2006</v>
      </c>
      <c r="D54" s="596" t="s">
        <v>39</v>
      </c>
      <c r="E54" s="259">
        <v>33</v>
      </c>
      <c r="F54" s="769">
        <f t="shared" si="5"/>
        <v>49.5</v>
      </c>
      <c r="G54" s="574"/>
      <c r="H54" s="269">
        <v>850</v>
      </c>
      <c r="I54" s="367">
        <v>838</v>
      </c>
      <c r="J54" s="447"/>
      <c r="K54" s="994">
        <v>55</v>
      </c>
      <c r="L54" s="577"/>
      <c r="M54" s="259">
        <v>16</v>
      </c>
      <c r="N54" s="769">
        <f t="shared" si="6"/>
        <v>48</v>
      </c>
      <c r="O54" s="574"/>
      <c r="P54" s="387">
        <v>23</v>
      </c>
      <c r="Q54" s="774">
        <f t="shared" si="7"/>
        <v>34.5</v>
      </c>
      <c r="R54" s="777"/>
      <c r="S54" s="576">
        <f t="shared" si="8"/>
        <v>187</v>
      </c>
      <c r="T54" s="573">
        <f t="shared" si="9"/>
        <v>46</v>
      </c>
      <c r="U54" s="584">
        <v>46</v>
      </c>
      <c r="V54" s="186"/>
    </row>
    <row r="55" spans="1:22" ht="15.75" thickBot="1">
      <c r="A55" s="476" t="s">
        <v>101</v>
      </c>
      <c r="B55" s="489" t="s">
        <v>33</v>
      </c>
      <c r="C55" s="490">
        <v>2005</v>
      </c>
      <c r="D55" s="523" t="s">
        <v>84</v>
      </c>
      <c r="E55" s="259">
        <v>24</v>
      </c>
      <c r="F55" s="769">
        <f t="shared" si="5"/>
        <v>36</v>
      </c>
      <c r="G55" s="574"/>
      <c r="H55" s="269">
        <v>871</v>
      </c>
      <c r="I55" s="367">
        <v>905</v>
      </c>
      <c r="J55" s="447">
        <v>912</v>
      </c>
      <c r="K55" s="994">
        <v>67</v>
      </c>
      <c r="L55" s="577"/>
      <c r="M55" s="259">
        <v>15</v>
      </c>
      <c r="N55" s="771">
        <f t="shared" si="6"/>
        <v>45</v>
      </c>
      <c r="O55" s="574"/>
      <c r="P55" s="397">
        <v>21</v>
      </c>
      <c r="Q55" s="774">
        <f t="shared" si="7"/>
        <v>31.5</v>
      </c>
      <c r="R55" s="777"/>
      <c r="S55" s="576">
        <f t="shared" si="8"/>
        <v>179.5</v>
      </c>
      <c r="T55" s="573">
        <f t="shared" si="9"/>
        <v>47</v>
      </c>
      <c r="U55" s="584">
        <v>47</v>
      </c>
      <c r="V55" s="186"/>
    </row>
    <row r="56" spans="1:22" ht="15.75" thickBot="1">
      <c r="A56" s="839" t="s">
        <v>68</v>
      </c>
      <c r="B56" s="464" t="s">
        <v>46</v>
      </c>
      <c r="C56" s="465">
        <v>2007</v>
      </c>
      <c r="D56" s="472" t="s">
        <v>69</v>
      </c>
      <c r="E56" s="951">
        <v>33</v>
      </c>
      <c r="F56" s="769">
        <f t="shared" si="5"/>
        <v>49.5</v>
      </c>
      <c r="G56" s="574"/>
      <c r="H56" s="269">
        <v>787</v>
      </c>
      <c r="I56" s="236">
        <v>800</v>
      </c>
      <c r="J56" s="447">
        <v>793</v>
      </c>
      <c r="K56" s="999">
        <v>45</v>
      </c>
      <c r="L56" s="574"/>
      <c r="M56" s="268">
        <v>17</v>
      </c>
      <c r="N56" s="769">
        <f t="shared" si="6"/>
        <v>51</v>
      </c>
      <c r="O56" s="574"/>
      <c r="P56" s="387">
        <v>22</v>
      </c>
      <c r="Q56" s="774">
        <f t="shared" si="7"/>
        <v>33</v>
      </c>
      <c r="R56" s="777"/>
      <c r="S56" s="576">
        <f t="shared" si="8"/>
        <v>178.5</v>
      </c>
      <c r="T56" s="573">
        <f t="shared" si="9"/>
        <v>48</v>
      </c>
      <c r="U56" s="584">
        <v>48</v>
      </c>
      <c r="V56" s="186"/>
    </row>
    <row r="57" spans="1:22" ht="15.75" thickBot="1">
      <c r="A57" s="476" t="s">
        <v>103</v>
      </c>
      <c r="B57" s="489" t="s">
        <v>23</v>
      </c>
      <c r="C57" s="490">
        <v>2006</v>
      </c>
      <c r="D57" s="523" t="s">
        <v>61</v>
      </c>
      <c r="E57" s="262">
        <v>23</v>
      </c>
      <c r="F57" s="769">
        <f t="shared" si="5"/>
        <v>34.5</v>
      </c>
      <c r="G57" s="434"/>
      <c r="H57" s="373">
        <v>883</v>
      </c>
      <c r="I57" s="225">
        <v>927</v>
      </c>
      <c r="J57" s="634">
        <v>916</v>
      </c>
      <c r="K57" s="996">
        <v>69</v>
      </c>
      <c r="L57" s="437"/>
      <c r="M57" s="262">
        <v>9</v>
      </c>
      <c r="N57" s="769">
        <f t="shared" si="6"/>
        <v>27</v>
      </c>
      <c r="O57" s="434"/>
      <c r="P57" s="394">
        <v>32</v>
      </c>
      <c r="Q57" s="774">
        <f t="shared" si="7"/>
        <v>48</v>
      </c>
      <c r="R57" s="864"/>
      <c r="S57" s="576">
        <f t="shared" si="8"/>
        <v>178.5</v>
      </c>
      <c r="T57" s="573">
        <f t="shared" si="9"/>
        <v>48</v>
      </c>
      <c r="U57" s="584">
        <v>49</v>
      </c>
      <c r="V57" s="186"/>
    </row>
    <row r="58" spans="1:22" ht="15.75" thickBot="1">
      <c r="A58" s="925" t="s">
        <v>117</v>
      </c>
      <c r="B58" s="83" t="s">
        <v>118</v>
      </c>
      <c r="C58" s="62">
        <v>2008</v>
      </c>
      <c r="D58" s="814" t="s">
        <v>54</v>
      </c>
      <c r="E58" s="259">
        <v>12</v>
      </c>
      <c r="F58" s="769">
        <f t="shared" si="5"/>
        <v>18</v>
      </c>
      <c r="G58" s="434"/>
      <c r="H58" s="269">
        <v>890</v>
      </c>
      <c r="I58" s="367">
        <v>921</v>
      </c>
      <c r="J58" s="447">
        <v>924</v>
      </c>
      <c r="K58" s="999">
        <v>69</v>
      </c>
      <c r="L58" s="437"/>
      <c r="M58" s="259">
        <v>20</v>
      </c>
      <c r="N58" s="769">
        <f t="shared" si="6"/>
        <v>60</v>
      </c>
      <c r="O58" s="434"/>
      <c r="P58" s="392">
        <v>21</v>
      </c>
      <c r="Q58" s="774">
        <f t="shared" si="7"/>
        <v>31.5</v>
      </c>
      <c r="R58" s="864"/>
      <c r="S58" s="576">
        <f t="shared" si="8"/>
        <v>178.5</v>
      </c>
      <c r="T58" s="573">
        <f t="shared" si="9"/>
        <v>48</v>
      </c>
      <c r="U58" s="584">
        <v>50</v>
      </c>
      <c r="V58" s="186"/>
    </row>
    <row r="59" spans="1:22" ht="15.75" thickBot="1">
      <c r="A59" s="476" t="s">
        <v>74</v>
      </c>
      <c r="B59" s="464" t="s">
        <v>75</v>
      </c>
      <c r="C59" s="465">
        <v>2005</v>
      </c>
      <c r="D59" s="505" t="s">
        <v>61</v>
      </c>
      <c r="E59" s="262">
        <v>32</v>
      </c>
      <c r="F59" s="769">
        <f t="shared" si="5"/>
        <v>48</v>
      </c>
      <c r="G59" s="574"/>
      <c r="H59" s="269"/>
      <c r="I59" s="367">
        <v>747</v>
      </c>
      <c r="J59" s="452">
        <v>765</v>
      </c>
      <c r="K59" s="994">
        <v>37</v>
      </c>
      <c r="L59" s="577"/>
      <c r="M59" s="262">
        <v>17</v>
      </c>
      <c r="N59" s="769">
        <f t="shared" si="6"/>
        <v>51</v>
      </c>
      <c r="O59" s="574"/>
      <c r="P59" s="392">
        <v>27</v>
      </c>
      <c r="Q59" s="774">
        <f t="shared" si="7"/>
        <v>40.5</v>
      </c>
      <c r="R59" s="777"/>
      <c r="S59" s="576">
        <f t="shared" si="8"/>
        <v>176.5</v>
      </c>
      <c r="T59" s="573">
        <f t="shared" si="9"/>
        <v>51</v>
      </c>
      <c r="U59" s="584">
        <v>51</v>
      </c>
      <c r="V59" s="186"/>
    </row>
    <row r="60" spans="1:22" ht="15.75" thickBot="1">
      <c r="A60" s="470" t="s">
        <v>92</v>
      </c>
      <c r="B60" s="466" t="s">
        <v>73</v>
      </c>
      <c r="C60" s="467">
        <v>2008</v>
      </c>
      <c r="D60" s="595" t="s">
        <v>56</v>
      </c>
      <c r="E60" s="259">
        <v>26</v>
      </c>
      <c r="F60" s="769">
        <f t="shared" si="5"/>
        <v>39</v>
      </c>
      <c r="G60" s="574"/>
      <c r="H60" s="269">
        <v>858</v>
      </c>
      <c r="I60" s="964"/>
      <c r="J60" s="447">
        <v>822</v>
      </c>
      <c r="K60" s="996">
        <v>55</v>
      </c>
      <c r="L60" s="577"/>
      <c r="M60" s="952">
        <v>14</v>
      </c>
      <c r="N60" s="771">
        <f t="shared" si="6"/>
        <v>42</v>
      </c>
      <c r="O60" s="574"/>
      <c r="P60" s="952">
        <v>24</v>
      </c>
      <c r="Q60" s="774">
        <f t="shared" si="7"/>
        <v>36</v>
      </c>
      <c r="R60" s="777"/>
      <c r="S60" s="576">
        <f t="shared" si="8"/>
        <v>172</v>
      </c>
      <c r="T60" s="573">
        <f t="shared" si="9"/>
        <v>52</v>
      </c>
      <c r="U60" s="584">
        <v>52</v>
      </c>
      <c r="V60" s="186"/>
    </row>
    <row r="61" spans="1:22" ht="15.75" thickBot="1">
      <c r="A61" s="918" t="s">
        <v>104</v>
      </c>
      <c r="B61" s="492" t="s">
        <v>105</v>
      </c>
      <c r="C61" s="493">
        <v>2006</v>
      </c>
      <c r="D61" s="523" t="s">
        <v>84</v>
      </c>
      <c r="E61" s="268">
        <v>23</v>
      </c>
      <c r="F61" s="769">
        <f t="shared" si="5"/>
        <v>34.5</v>
      </c>
      <c r="G61" s="434"/>
      <c r="H61" s="373">
        <v>880</v>
      </c>
      <c r="I61" s="236"/>
      <c r="J61" s="458">
        <v>885</v>
      </c>
      <c r="K61" s="1001">
        <v>61</v>
      </c>
      <c r="L61" s="437"/>
      <c r="M61" s="259">
        <v>16</v>
      </c>
      <c r="N61" s="769">
        <f t="shared" si="6"/>
        <v>48</v>
      </c>
      <c r="O61" s="434"/>
      <c r="P61" s="397">
        <v>17</v>
      </c>
      <c r="Q61" s="774">
        <f t="shared" si="7"/>
        <v>25.5</v>
      </c>
      <c r="R61" s="864"/>
      <c r="S61" s="576">
        <f t="shared" si="8"/>
        <v>169</v>
      </c>
      <c r="T61" s="573">
        <f t="shared" si="9"/>
        <v>53</v>
      </c>
      <c r="U61" s="584">
        <v>53</v>
      </c>
      <c r="V61" s="186"/>
    </row>
    <row r="62" spans="1:22" ht="15.75" thickBot="1">
      <c r="A62" s="476" t="s">
        <v>115</v>
      </c>
      <c r="B62" s="495" t="s">
        <v>116</v>
      </c>
      <c r="C62" s="496">
        <v>2007</v>
      </c>
      <c r="D62" s="505" t="s">
        <v>84</v>
      </c>
      <c r="E62" s="259">
        <v>17</v>
      </c>
      <c r="F62" s="769">
        <f t="shared" si="5"/>
        <v>25.5</v>
      </c>
      <c r="G62" s="574"/>
      <c r="H62" s="373">
        <v>840</v>
      </c>
      <c r="I62" s="225">
        <v>787</v>
      </c>
      <c r="J62" s="458">
        <v>845</v>
      </c>
      <c r="K62" s="1001">
        <v>53</v>
      </c>
      <c r="L62" s="577"/>
      <c r="M62" s="385">
        <v>15</v>
      </c>
      <c r="N62" s="769">
        <f t="shared" si="6"/>
        <v>45</v>
      </c>
      <c r="O62" s="574"/>
      <c r="P62" s="401">
        <v>29</v>
      </c>
      <c r="Q62" s="774">
        <f t="shared" si="7"/>
        <v>43.5</v>
      </c>
      <c r="R62" s="777"/>
      <c r="S62" s="576">
        <f t="shared" si="8"/>
        <v>167</v>
      </c>
      <c r="T62" s="573">
        <f t="shared" si="9"/>
        <v>54</v>
      </c>
      <c r="U62" s="584">
        <v>54</v>
      </c>
      <c r="V62" s="186"/>
    </row>
    <row r="63" spans="1:22" ht="15.75" thickBot="1">
      <c r="A63" s="839" t="s">
        <v>89</v>
      </c>
      <c r="B63" s="495" t="s">
        <v>38</v>
      </c>
      <c r="C63" s="496">
        <v>2007</v>
      </c>
      <c r="D63" s="507" t="s">
        <v>67</v>
      </c>
      <c r="E63" s="259">
        <v>27</v>
      </c>
      <c r="F63" s="769">
        <f t="shared" si="5"/>
        <v>40.5</v>
      </c>
      <c r="G63" s="574"/>
      <c r="H63" s="373">
        <v>838</v>
      </c>
      <c r="I63" s="225">
        <v>786</v>
      </c>
      <c r="J63" s="458">
        <v>818</v>
      </c>
      <c r="K63" s="1001">
        <v>51</v>
      </c>
      <c r="L63" s="574"/>
      <c r="M63" s="385">
        <v>16</v>
      </c>
      <c r="N63" s="771">
        <f t="shared" si="6"/>
        <v>48</v>
      </c>
      <c r="O63" s="582"/>
      <c r="P63" s="385">
        <v>18</v>
      </c>
      <c r="Q63" s="774">
        <f t="shared" si="7"/>
        <v>27</v>
      </c>
      <c r="R63" s="777"/>
      <c r="S63" s="576">
        <f t="shared" si="8"/>
        <v>166.5</v>
      </c>
      <c r="T63" s="573">
        <f t="shared" si="9"/>
        <v>55</v>
      </c>
      <c r="U63" s="584">
        <v>55</v>
      </c>
      <c r="V63" s="186"/>
    </row>
    <row r="64" spans="1:22" ht="15.75" thickBot="1">
      <c r="A64" s="476" t="s">
        <v>60</v>
      </c>
      <c r="B64" s="495" t="s">
        <v>49</v>
      </c>
      <c r="C64" s="496">
        <v>2007</v>
      </c>
      <c r="D64" s="567" t="s">
        <v>61</v>
      </c>
      <c r="E64" s="952">
        <v>36</v>
      </c>
      <c r="F64" s="769">
        <f t="shared" si="5"/>
        <v>54</v>
      </c>
      <c r="G64" s="861"/>
      <c r="H64" s="690"/>
      <c r="I64" s="236">
        <v>821</v>
      </c>
      <c r="J64" s="961">
        <v>815</v>
      </c>
      <c r="K64" s="995">
        <v>49</v>
      </c>
      <c r="L64" s="574"/>
      <c r="M64" s="952">
        <v>13</v>
      </c>
      <c r="N64" s="771">
        <f t="shared" si="6"/>
        <v>39</v>
      </c>
      <c r="O64" s="574"/>
      <c r="P64" s="972">
        <v>14</v>
      </c>
      <c r="Q64" s="774">
        <f t="shared" si="7"/>
        <v>21</v>
      </c>
      <c r="R64" s="992"/>
      <c r="S64" s="993">
        <f t="shared" si="8"/>
        <v>163</v>
      </c>
      <c r="T64" s="573">
        <f t="shared" si="9"/>
        <v>56</v>
      </c>
      <c r="U64" s="584">
        <v>56</v>
      </c>
      <c r="V64" s="186"/>
    </row>
    <row r="65" spans="1:22" ht="15.75" thickBot="1">
      <c r="A65" s="475" t="s">
        <v>108</v>
      </c>
      <c r="B65" s="480" t="s">
        <v>33</v>
      </c>
      <c r="C65" s="481">
        <v>2007</v>
      </c>
      <c r="D65" s="472" t="s">
        <v>69</v>
      </c>
      <c r="E65" s="378">
        <v>22</v>
      </c>
      <c r="F65" s="769">
        <f t="shared" si="5"/>
        <v>33</v>
      </c>
      <c r="G65" s="860"/>
      <c r="H65" s="269">
        <v>765</v>
      </c>
      <c r="I65" s="225">
        <v>802</v>
      </c>
      <c r="J65" s="447">
        <v>795</v>
      </c>
      <c r="K65" s="996">
        <v>45</v>
      </c>
      <c r="L65" s="577"/>
      <c r="M65" s="259">
        <v>15</v>
      </c>
      <c r="N65" s="769">
        <f t="shared" si="6"/>
        <v>45</v>
      </c>
      <c r="O65" s="574"/>
      <c r="P65" s="387">
        <v>23</v>
      </c>
      <c r="Q65" s="774">
        <f t="shared" si="7"/>
        <v>34.5</v>
      </c>
      <c r="R65" s="777"/>
      <c r="S65" s="581">
        <f t="shared" si="8"/>
        <v>157.5</v>
      </c>
      <c r="T65" s="573">
        <f t="shared" si="9"/>
        <v>57</v>
      </c>
      <c r="U65" s="584">
        <v>57</v>
      </c>
      <c r="V65" s="186"/>
    </row>
    <row r="66" spans="1:22" ht="15.75" thickBot="1">
      <c r="A66" s="475" t="s">
        <v>48</v>
      </c>
      <c r="B66" s="491" t="s">
        <v>49</v>
      </c>
      <c r="C66" s="947">
        <v>2007</v>
      </c>
      <c r="D66" s="505" t="s">
        <v>50</v>
      </c>
      <c r="E66" s="259">
        <v>39</v>
      </c>
      <c r="F66" s="769">
        <f t="shared" si="5"/>
        <v>58.5</v>
      </c>
      <c r="G66" s="860"/>
      <c r="H66" s="269"/>
      <c r="I66" s="367"/>
      <c r="J66" s="447">
        <v>795</v>
      </c>
      <c r="K66" s="995">
        <v>43</v>
      </c>
      <c r="L66" s="577"/>
      <c r="M66" s="259">
        <v>2</v>
      </c>
      <c r="N66" s="771">
        <f t="shared" si="6"/>
        <v>6</v>
      </c>
      <c r="O66" s="574"/>
      <c r="P66" s="259">
        <v>27</v>
      </c>
      <c r="Q66" s="774">
        <f t="shared" si="7"/>
        <v>40.5</v>
      </c>
      <c r="R66" s="777"/>
      <c r="S66" s="576">
        <f t="shared" si="8"/>
        <v>148</v>
      </c>
      <c r="T66" s="573">
        <f t="shared" si="9"/>
        <v>58</v>
      </c>
      <c r="U66" s="584">
        <v>58</v>
      </c>
      <c r="V66" s="869"/>
    </row>
    <row r="67" spans="1:22" ht="15.75" thickBot="1">
      <c r="A67" s="529" t="s">
        <v>113</v>
      </c>
      <c r="B67" s="474" t="s">
        <v>114</v>
      </c>
      <c r="C67" s="469">
        <v>2009</v>
      </c>
      <c r="D67" s="472" t="s">
        <v>69</v>
      </c>
      <c r="E67" s="953">
        <v>20</v>
      </c>
      <c r="F67" s="769">
        <f t="shared" si="5"/>
        <v>30</v>
      </c>
      <c r="G67" s="860"/>
      <c r="H67" s="373">
        <v>855</v>
      </c>
      <c r="I67" s="225">
        <v>797</v>
      </c>
      <c r="J67" s="458">
        <v>841</v>
      </c>
      <c r="K67" s="995">
        <v>55</v>
      </c>
      <c r="L67" s="577"/>
      <c r="M67" s="385">
        <v>5</v>
      </c>
      <c r="N67" s="769">
        <f t="shared" si="6"/>
        <v>15</v>
      </c>
      <c r="O67" s="574"/>
      <c r="P67" s="394">
        <v>32</v>
      </c>
      <c r="Q67" s="774">
        <f t="shared" si="7"/>
        <v>48</v>
      </c>
      <c r="R67" s="777"/>
      <c r="S67" s="576">
        <f t="shared" si="8"/>
        <v>148</v>
      </c>
      <c r="T67" s="573">
        <f t="shared" si="9"/>
        <v>58</v>
      </c>
      <c r="U67" s="584">
        <v>59</v>
      </c>
      <c r="V67" s="186"/>
    </row>
    <row r="68" spans="1:22" ht="15.75" thickBot="1">
      <c r="A68" s="971" t="s">
        <v>79</v>
      </c>
      <c r="B68" s="832" t="s">
        <v>49</v>
      </c>
      <c r="C68" s="583">
        <v>2005</v>
      </c>
      <c r="D68" s="814" t="s">
        <v>31</v>
      </c>
      <c r="E68" s="951">
        <v>30</v>
      </c>
      <c r="F68" s="769">
        <f t="shared" si="5"/>
        <v>45</v>
      </c>
      <c r="G68" s="986"/>
      <c r="H68" s="690"/>
      <c r="I68" s="964">
        <v>641</v>
      </c>
      <c r="J68" s="453"/>
      <c r="K68" s="996">
        <v>24</v>
      </c>
      <c r="L68" s="868"/>
      <c r="M68" s="268">
        <v>8</v>
      </c>
      <c r="N68" s="865">
        <f t="shared" si="6"/>
        <v>24</v>
      </c>
      <c r="O68" s="987"/>
      <c r="P68" s="948">
        <v>27</v>
      </c>
      <c r="Q68" s="866">
        <f t="shared" si="7"/>
        <v>40.5</v>
      </c>
      <c r="R68" s="777"/>
      <c r="S68" s="578">
        <f t="shared" si="8"/>
        <v>133.5</v>
      </c>
      <c r="T68" s="573">
        <f t="shared" si="9"/>
        <v>60</v>
      </c>
      <c r="U68" s="584">
        <v>60</v>
      </c>
      <c r="V68" s="186"/>
    </row>
    <row r="69" spans="1:22" ht="15.75" thickBot="1">
      <c r="A69" s="476" t="s">
        <v>109</v>
      </c>
      <c r="B69" s="464" t="s">
        <v>110</v>
      </c>
      <c r="C69" s="465">
        <v>2007</v>
      </c>
      <c r="D69" s="505" t="s">
        <v>21</v>
      </c>
      <c r="E69" s="259">
        <v>22</v>
      </c>
      <c r="F69" s="769">
        <f t="shared" si="5"/>
        <v>33</v>
      </c>
      <c r="G69" s="987"/>
      <c r="H69" s="269">
        <v>705</v>
      </c>
      <c r="I69" s="236">
        <v>690</v>
      </c>
      <c r="J69" s="447">
        <v>699</v>
      </c>
      <c r="K69" s="1001">
        <v>30</v>
      </c>
      <c r="L69" s="988"/>
      <c r="M69" s="259">
        <v>12</v>
      </c>
      <c r="N69" s="769">
        <f t="shared" si="6"/>
        <v>36</v>
      </c>
      <c r="O69" s="976"/>
      <c r="P69" s="397">
        <v>11</v>
      </c>
      <c r="Q69" s="866">
        <f t="shared" si="7"/>
        <v>16.5</v>
      </c>
      <c r="R69" s="778"/>
      <c r="S69" s="578">
        <f t="shared" si="8"/>
        <v>115.5</v>
      </c>
      <c r="T69" s="573">
        <f t="shared" si="9"/>
        <v>61</v>
      </c>
      <c r="U69" s="584">
        <v>61</v>
      </c>
      <c r="V69" s="186"/>
    </row>
    <row r="70" spans="1:22" ht="15.75" thickBot="1">
      <c r="A70" s="476" t="s">
        <v>111</v>
      </c>
      <c r="B70" s="464" t="s">
        <v>71</v>
      </c>
      <c r="C70" s="465">
        <v>2007</v>
      </c>
      <c r="D70" s="505" t="s">
        <v>43</v>
      </c>
      <c r="E70" s="259">
        <v>22</v>
      </c>
      <c r="F70" s="769">
        <f t="shared" si="5"/>
        <v>33</v>
      </c>
      <c r="G70" s="860"/>
      <c r="H70" s="269">
        <v>718</v>
      </c>
      <c r="I70" s="367">
        <v>706</v>
      </c>
      <c r="J70" s="447">
        <v>713</v>
      </c>
      <c r="K70" s="999">
        <v>31</v>
      </c>
      <c r="L70" s="577"/>
      <c r="M70" s="259">
        <v>2</v>
      </c>
      <c r="N70" s="769">
        <f t="shared" si="6"/>
        <v>6</v>
      </c>
      <c r="O70" s="574"/>
      <c r="P70" s="397">
        <v>5</v>
      </c>
      <c r="Q70" s="866">
        <f t="shared" si="7"/>
        <v>7.5</v>
      </c>
      <c r="R70" s="777"/>
      <c r="S70" s="578">
        <f t="shared" si="8"/>
        <v>77.5</v>
      </c>
      <c r="T70" s="573">
        <f t="shared" si="9"/>
        <v>62</v>
      </c>
      <c r="U70" s="584">
        <v>62</v>
      </c>
      <c r="V70" s="186"/>
    </row>
    <row r="71" spans="1:22">
      <c r="A71" s="476"/>
      <c r="B71" s="464"/>
      <c r="C71" s="465"/>
      <c r="D71" s="505"/>
      <c r="E71" s="259"/>
      <c r="F71" s="769">
        <f t="shared" si="5"/>
        <v>0</v>
      </c>
      <c r="G71" s="860"/>
      <c r="H71" s="269"/>
      <c r="I71" s="367"/>
      <c r="J71" s="447"/>
      <c r="K71" s="414"/>
      <c r="L71" s="574"/>
      <c r="M71" s="259"/>
      <c r="N71" s="990">
        <f t="shared" si="6"/>
        <v>0</v>
      </c>
      <c r="O71" s="574"/>
      <c r="P71" s="397"/>
      <c r="Q71" s="866">
        <f t="shared" si="7"/>
        <v>0</v>
      </c>
      <c r="R71" s="575"/>
      <c r="S71" s="989">
        <f t="shared" si="8"/>
        <v>0</v>
      </c>
      <c r="T71" s="573">
        <f t="shared" si="9"/>
        <v>63</v>
      </c>
      <c r="U71" s="584">
        <v>63</v>
      </c>
      <c r="V71" s="186"/>
    </row>
    <row r="72" spans="1:22" ht="15.75" thickBot="1">
      <c r="A72" s="81"/>
      <c r="B72" s="80"/>
      <c r="C72" s="79"/>
      <c r="D72" s="159"/>
      <c r="E72" s="427"/>
      <c r="F72" s="194"/>
      <c r="G72" s="428"/>
      <c r="H72" s="609"/>
      <c r="I72" s="610"/>
      <c r="J72" s="611"/>
      <c r="K72" s="429"/>
      <c r="L72" s="436"/>
      <c r="M72" s="164"/>
      <c r="N72" s="991"/>
      <c r="O72" s="430"/>
      <c r="P72" s="431"/>
      <c r="Q72" s="432"/>
      <c r="R72" s="433"/>
      <c r="S72" s="867"/>
      <c r="T72" s="435"/>
      <c r="V72" s="186"/>
    </row>
    <row r="73" spans="1:22">
      <c r="E73" s="49"/>
      <c r="F73" s="49"/>
      <c r="G73" s="49"/>
      <c r="K73" s="49"/>
      <c r="L73" s="49"/>
      <c r="M73" s="49"/>
      <c r="N73" s="49"/>
      <c r="O73" s="49"/>
      <c r="P73" s="49"/>
      <c r="Q73" s="49"/>
      <c r="R73" s="49"/>
      <c r="S73" s="49"/>
      <c r="T73" s="49"/>
    </row>
  </sheetData>
  <sortState xmlns:xlrd2="http://schemas.microsoft.com/office/spreadsheetml/2017/richdata2" ref="A8:T71">
    <sortCondition descending="1" ref="S8:S71"/>
    <sortCondition descending="1" ref="F8:F71"/>
  </sortState>
  <dataConsolidate link="1"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N75"/>
  <sheetViews>
    <sheetView topLeftCell="A12" zoomScale="130" zoomScaleNormal="130" workbookViewId="0">
      <selection activeCell="P41" sqref="P41"/>
    </sheetView>
  </sheetViews>
  <sheetFormatPr defaultRowHeight="15"/>
  <cols>
    <col min="1" max="1" width="13" style="173" customWidth="1"/>
    <col min="2" max="2" width="11.5703125" customWidth="1"/>
    <col min="4" max="4" width="31.28515625" customWidth="1"/>
  </cols>
  <sheetData>
    <row r="1" spans="1:14" ht="23.25">
      <c r="A1" s="1074" t="s">
        <v>154</v>
      </c>
      <c r="B1" s="1074"/>
      <c r="C1" s="1074"/>
      <c r="D1" s="1074"/>
      <c r="E1" s="1074"/>
      <c r="F1" s="1074"/>
      <c r="G1" s="1074"/>
      <c r="H1" s="1074"/>
      <c r="I1" s="1074"/>
    </row>
    <row r="2" spans="1:14" ht="15.75">
      <c r="A2" s="206" t="s">
        <v>1</v>
      </c>
      <c r="F2" s="1048" t="s">
        <v>2</v>
      </c>
      <c r="G2" s="1049"/>
      <c r="H2" s="1049"/>
    </row>
    <row r="3" spans="1:14" ht="13.5" customHeight="1">
      <c r="A3" s="206"/>
      <c r="G3" s="47"/>
      <c r="H3" s="47"/>
    </row>
    <row r="4" spans="1:14" ht="15.75">
      <c r="A4" s="207" t="s">
        <v>155</v>
      </c>
      <c r="B4" s="39"/>
      <c r="C4" s="39"/>
      <c r="D4" s="39"/>
      <c r="E4" s="39"/>
      <c r="F4" s="39"/>
      <c r="G4" s="39"/>
      <c r="H4" s="39"/>
      <c r="L4" s="1"/>
      <c r="M4" s="657" t="s">
        <v>156</v>
      </c>
      <c r="N4" s="657"/>
    </row>
    <row r="5" spans="1:14" ht="22.5">
      <c r="A5" s="620" t="s">
        <v>4</v>
      </c>
      <c r="B5" s="622" t="s">
        <v>5</v>
      </c>
      <c r="C5" s="624" t="s">
        <v>6</v>
      </c>
      <c r="D5" s="625" t="s">
        <v>7</v>
      </c>
      <c r="E5" s="626" t="s">
        <v>123</v>
      </c>
      <c r="F5" s="627" t="s">
        <v>124</v>
      </c>
      <c r="G5" s="628" t="s">
        <v>139</v>
      </c>
      <c r="H5" s="629" t="s">
        <v>10</v>
      </c>
      <c r="L5" s="138" t="s">
        <v>157</v>
      </c>
    </row>
    <row r="6" spans="1:14">
      <c r="A6" s="476" t="s">
        <v>158</v>
      </c>
      <c r="B6" s="828" t="s">
        <v>159</v>
      </c>
      <c r="C6" s="508">
        <v>2008</v>
      </c>
      <c r="D6" s="505" t="s">
        <v>160</v>
      </c>
      <c r="E6" s="331">
        <v>3.39</v>
      </c>
      <c r="F6" s="560">
        <v>3.02</v>
      </c>
      <c r="G6" s="175">
        <f t="shared" ref="G6:G37" si="0">IF(MIN(E6:F6)&gt;10,0,(10.1-CEILING(MIN(E6:F6),0.1))*10)</f>
        <v>70</v>
      </c>
      <c r="H6" s="682">
        <v>1</v>
      </c>
      <c r="I6" s="122"/>
      <c r="J6" s="132"/>
      <c r="L6" s="189">
        <f t="shared" ref="L6:L37" si="1">MIN(E6:F6)</f>
        <v>3.02</v>
      </c>
      <c r="M6" s="190">
        <f t="shared" ref="M6:M37" si="2">MAX(E6:F6)</f>
        <v>3.39</v>
      </c>
    </row>
    <row r="7" spans="1:14">
      <c r="A7" s="529" t="s">
        <v>161</v>
      </c>
      <c r="B7" s="474" t="s">
        <v>162</v>
      </c>
      <c r="C7" s="503">
        <v>2006</v>
      </c>
      <c r="D7" s="595" t="s">
        <v>163</v>
      </c>
      <c r="E7" s="330">
        <v>3.26</v>
      </c>
      <c r="F7" s="242">
        <v>3.32</v>
      </c>
      <c r="G7" s="175">
        <f t="shared" si="0"/>
        <v>67.999999999999986</v>
      </c>
      <c r="H7" s="136">
        <v>2</v>
      </c>
      <c r="I7" s="29"/>
      <c r="J7" s="28"/>
      <c r="L7" s="189">
        <f t="shared" si="1"/>
        <v>3.26</v>
      </c>
      <c r="M7" s="190">
        <f t="shared" si="2"/>
        <v>3.32</v>
      </c>
    </row>
    <row r="8" spans="1:14">
      <c r="A8" s="915" t="s">
        <v>164</v>
      </c>
      <c r="B8" s="677" t="s">
        <v>165</v>
      </c>
      <c r="C8" s="21">
        <v>2006</v>
      </c>
      <c r="D8" s="597" t="s">
        <v>166</v>
      </c>
      <c r="E8" s="618">
        <v>3.91</v>
      </c>
      <c r="F8" s="561">
        <v>3.4</v>
      </c>
      <c r="G8" s="175">
        <f t="shared" si="0"/>
        <v>67</v>
      </c>
      <c r="H8" s="201">
        <v>3</v>
      </c>
      <c r="I8" s="29"/>
      <c r="J8" s="28"/>
      <c r="L8" s="189">
        <f t="shared" si="1"/>
        <v>3.4</v>
      </c>
      <c r="M8" s="190">
        <f t="shared" si="2"/>
        <v>3.91</v>
      </c>
    </row>
    <row r="9" spans="1:14">
      <c r="A9" s="588" t="s">
        <v>167</v>
      </c>
      <c r="B9" s="474" t="s">
        <v>168</v>
      </c>
      <c r="C9" s="469">
        <v>2009</v>
      </c>
      <c r="D9" s="604" t="s">
        <v>169</v>
      </c>
      <c r="E9" s="618">
        <v>3.87</v>
      </c>
      <c r="F9" s="565">
        <v>3.51</v>
      </c>
      <c r="G9" s="175">
        <f t="shared" si="0"/>
        <v>65</v>
      </c>
      <c r="H9" s="136"/>
      <c r="I9" s="29"/>
      <c r="J9" s="28"/>
      <c r="L9" s="189">
        <f t="shared" si="1"/>
        <v>3.51</v>
      </c>
      <c r="M9" s="190">
        <f t="shared" si="2"/>
        <v>3.87</v>
      </c>
    </row>
    <row r="10" spans="1:14">
      <c r="A10" s="913" t="s">
        <v>170</v>
      </c>
      <c r="B10" s="847" t="s">
        <v>171</v>
      </c>
      <c r="C10" s="934">
        <v>2007</v>
      </c>
      <c r="D10" s="592" t="s">
        <v>172</v>
      </c>
      <c r="E10" s="331">
        <v>5.26</v>
      </c>
      <c r="F10" s="242">
        <v>3.57</v>
      </c>
      <c r="G10" s="175">
        <f t="shared" si="0"/>
        <v>65</v>
      </c>
      <c r="H10" s="201"/>
      <c r="I10" s="29"/>
      <c r="J10" s="28"/>
      <c r="L10" s="189">
        <f t="shared" si="1"/>
        <v>3.57</v>
      </c>
      <c r="M10" s="190">
        <f t="shared" si="2"/>
        <v>5.26</v>
      </c>
    </row>
    <row r="11" spans="1:14">
      <c r="A11" s="529" t="s">
        <v>173</v>
      </c>
      <c r="B11" s="474" t="s">
        <v>174</v>
      </c>
      <c r="C11" s="469">
        <v>2009</v>
      </c>
      <c r="D11" s="830" t="s">
        <v>18</v>
      </c>
      <c r="E11" s="330">
        <v>5.25</v>
      </c>
      <c r="F11" s="242">
        <v>3.59</v>
      </c>
      <c r="G11" s="175">
        <f t="shared" si="0"/>
        <v>65</v>
      </c>
      <c r="H11" s="201"/>
      <c r="I11" s="122"/>
      <c r="J11" s="132"/>
      <c r="L11" s="189">
        <f t="shared" si="1"/>
        <v>3.59</v>
      </c>
      <c r="M11" s="190">
        <f t="shared" si="2"/>
        <v>5.25</v>
      </c>
    </row>
    <row r="12" spans="1:14">
      <c r="A12" s="918" t="s">
        <v>175</v>
      </c>
      <c r="B12" s="489" t="s">
        <v>176</v>
      </c>
      <c r="C12" s="539">
        <v>2007</v>
      </c>
      <c r="D12" s="505" t="s">
        <v>160</v>
      </c>
      <c r="E12" s="348">
        <v>3.89</v>
      </c>
      <c r="F12" s="561">
        <v>3.61</v>
      </c>
      <c r="G12" s="175">
        <f t="shared" si="0"/>
        <v>63.999999999999993</v>
      </c>
      <c r="H12" s="682"/>
      <c r="I12" s="122"/>
      <c r="J12" s="132"/>
      <c r="L12" s="189">
        <f t="shared" si="1"/>
        <v>3.61</v>
      </c>
      <c r="M12" s="190">
        <f t="shared" si="2"/>
        <v>3.89</v>
      </c>
    </row>
    <row r="13" spans="1:14">
      <c r="A13" s="839" t="s">
        <v>177</v>
      </c>
      <c r="B13" s="495" t="s">
        <v>178</v>
      </c>
      <c r="C13" s="508">
        <v>2007</v>
      </c>
      <c r="D13" s="505" t="s">
        <v>160</v>
      </c>
      <c r="E13" s="330">
        <v>3.83</v>
      </c>
      <c r="F13" s="242">
        <v>3.67</v>
      </c>
      <c r="G13" s="175">
        <f t="shared" si="0"/>
        <v>63.999999999999993</v>
      </c>
      <c r="H13" s="136"/>
      <c r="I13" s="29"/>
      <c r="J13" s="28"/>
      <c r="L13" s="189">
        <f t="shared" si="1"/>
        <v>3.67</v>
      </c>
      <c r="M13" s="190">
        <f t="shared" si="2"/>
        <v>3.83</v>
      </c>
    </row>
    <row r="14" spans="1:14">
      <c r="A14" s="916" t="s">
        <v>179</v>
      </c>
      <c r="B14" s="24" t="s">
        <v>180</v>
      </c>
      <c r="C14" s="680">
        <v>2006</v>
      </c>
      <c r="D14" s="674" t="s">
        <v>56</v>
      </c>
      <c r="E14" s="340">
        <v>3.67</v>
      </c>
      <c r="F14" s="242">
        <v>11</v>
      </c>
      <c r="G14" s="175">
        <f t="shared" si="0"/>
        <v>63.999999999999993</v>
      </c>
      <c r="H14" s="201"/>
      <c r="I14" s="29"/>
      <c r="J14" s="28"/>
      <c r="L14" s="189">
        <f t="shared" si="1"/>
        <v>3.67</v>
      </c>
      <c r="M14" s="190">
        <f t="shared" si="2"/>
        <v>11</v>
      </c>
    </row>
    <row r="15" spans="1:14">
      <c r="A15" s="529" t="s">
        <v>181</v>
      </c>
      <c r="B15" s="474" t="s">
        <v>182</v>
      </c>
      <c r="C15" s="517">
        <v>2008</v>
      </c>
      <c r="D15" s="604" t="s">
        <v>183</v>
      </c>
      <c r="E15" s="336">
        <v>3.68</v>
      </c>
      <c r="F15" s="242">
        <v>3.74</v>
      </c>
      <c r="G15" s="175">
        <f t="shared" si="0"/>
        <v>63.999999999999993</v>
      </c>
      <c r="H15" s="201"/>
      <c r="I15" s="122"/>
      <c r="J15" s="132"/>
      <c r="L15" s="189">
        <f t="shared" si="1"/>
        <v>3.68</v>
      </c>
      <c r="M15" s="190">
        <f t="shared" si="2"/>
        <v>3.74</v>
      </c>
    </row>
    <row r="16" spans="1:14">
      <c r="A16" s="588" t="s">
        <v>184</v>
      </c>
      <c r="B16" s="533" t="s">
        <v>185</v>
      </c>
      <c r="C16" s="469">
        <v>2006</v>
      </c>
      <c r="D16" s="598" t="s">
        <v>50</v>
      </c>
      <c r="E16" s="346">
        <v>3.7</v>
      </c>
      <c r="F16" s="562">
        <v>4.5199999999999996</v>
      </c>
      <c r="G16" s="175">
        <f t="shared" si="0"/>
        <v>63.999999999999993</v>
      </c>
      <c r="H16" s="136"/>
      <c r="I16" s="29"/>
      <c r="J16" s="28"/>
      <c r="L16" s="189">
        <f t="shared" si="1"/>
        <v>3.7</v>
      </c>
      <c r="M16" s="190">
        <f t="shared" si="2"/>
        <v>4.5199999999999996</v>
      </c>
    </row>
    <row r="17" spans="1:13">
      <c r="A17" s="588" t="s">
        <v>186</v>
      </c>
      <c r="B17" s="533" t="s">
        <v>187</v>
      </c>
      <c r="C17" s="469">
        <v>2006</v>
      </c>
      <c r="D17" s="514" t="s">
        <v>188</v>
      </c>
      <c r="E17" s="619">
        <v>4.04</v>
      </c>
      <c r="F17" s="560">
        <v>3.72</v>
      </c>
      <c r="G17" s="175">
        <f t="shared" si="0"/>
        <v>62.999999999999986</v>
      </c>
      <c r="H17" s="201"/>
      <c r="I17" s="122"/>
      <c r="J17" s="132"/>
      <c r="L17" s="189">
        <f t="shared" si="1"/>
        <v>3.72</v>
      </c>
      <c r="M17" s="190">
        <f t="shared" si="2"/>
        <v>4.04</v>
      </c>
    </row>
    <row r="18" spans="1:13">
      <c r="A18" s="476" t="s">
        <v>189</v>
      </c>
      <c r="B18" s="464" t="s">
        <v>180</v>
      </c>
      <c r="C18" s="508">
        <v>2005</v>
      </c>
      <c r="D18" s="505" t="s">
        <v>47</v>
      </c>
      <c r="E18" s="340">
        <v>3.77</v>
      </c>
      <c r="F18" s="242">
        <v>4.1100000000000003</v>
      </c>
      <c r="G18" s="175">
        <f t="shared" si="0"/>
        <v>62.999999999999986</v>
      </c>
      <c r="H18" s="201"/>
      <c r="I18" s="29"/>
      <c r="J18" s="28"/>
      <c r="L18" s="189">
        <f t="shared" si="1"/>
        <v>3.77</v>
      </c>
      <c r="M18" s="190">
        <f t="shared" si="2"/>
        <v>4.1100000000000003</v>
      </c>
    </row>
    <row r="19" spans="1:13">
      <c r="A19" s="476" t="s">
        <v>190</v>
      </c>
      <c r="B19" s="492" t="s">
        <v>191</v>
      </c>
      <c r="C19" s="539">
        <v>2007</v>
      </c>
      <c r="D19" s="505" t="s">
        <v>160</v>
      </c>
      <c r="E19" s="330">
        <v>4.08</v>
      </c>
      <c r="F19" s="242">
        <v>3.82</v>
      </c>
      <c r="G19" s="175">
        <f t="shared" si="0"/>
        <v>61.999999999999993</v>
      </c>
      <c r="H19" s="136"/>
      <c r="I19" s="122"/>
      <c r="J19" s="132"/>
      <c r="L19" s="189">
        <f t="shared" si="1"/>
        <v>3.82</v>
      </c>
      <c r="M19" s="190">
        <f t="shared" si="2"/>
        <v>4.08</v>
      </c>
    </row>
    <row r="20" spans="1:13">
      <c r="A20" s="588" t="s">
        <v>167</v>
      </c>
      <c r="B20" s="474" t="s">
        <v>192</v>
      </c>
      <c r="C20" s="469">
        <v>2005</v>
      </c>
      <c r="D20" s="596" t="s">
        <v>169</v>
      </c>
      <c r="E20" s="618">
        <v>3.97</v>
      </c>
      <c r="F20" s="565">
        <v>3.83</v>
      </c>
      <c r="G20" s="175">
        <f t="shared" si="0"/>
        <v>61.999999999999993</v>
      </c>
      <c r="H20" s="201"/>
      <c r="I20" s="122"/>
      <c r="J20" s="132"/>
      <c r="L20" s="189">
        <f t="shared" si="1"/>
        <v>3.83</v>
      </c>
      <c r="M20" s="190">
        <f t="shared" si="2"/>
        <v>3.97</v>
      </c>
    </row>
    <row r="21" spans="1:13">
      <c r="A21" s="916" t="s">
        <v>193</v>
      </c>
      <c r="B21" s="24" t="s">
        <v>194</v>
      </c>
      <c r="C21" s="21">
        <v>2006</v>
      </c>
      <c r="D21" s="604" t="s">
        <v>166</v>
      </c>
      <c r="E21" s="336">
        <v>3.87</v>
      </c>
      <c r="F21" s="242">
        <v>3.9</v>
      </c>
      <c r="G21" s="175">
        <f t="shared" si="0"/>
        <v>61.999999999999993</v>
      </c>
      <c r="H21" s="201"/>
      <c r="I21" s="29"/>
      <c r="J21" s="28"/>
      <c r="L21" s="189">
        <f t="shared" si="1"/>
        <v>3.87</v>
      </c>
      <c r="M21" s="190">
        <f t="shared" si="2"/>
        <v>3.9</v>
      </c>
    </row>
    <row r="22" spans="1:13">
      <c r="A22" s="529" t="s">
        <v>195</v>
      </c>
      <c r="B22" s="468" t="s">
        <v>196</v>
      </c>
      <c r="C22" s="469">
        <v>2008</v>
      </c>
      <c r="D22" s="514" t="s">
        <v>61</v>
      </c>
      <c r="E22" s="340">
        <v>4.13</v>
      </c>
      <c r="F22" s="562">
        <v>4.4800000000000004</v>
      </c>
      <c r="G22" s="175">
        <f t="shared" si="0"/>
        <v>58.999999999999993</v>
      </c>
      <c r="H22" s="135"/>
      <c r="I22" s="122"/>
      <c r="J22" s="132"/>
      <c r="L22" s="189">
        <f t="shared" si="1"/>
        <v>4.13</v>
      </c>
      <c r="M22" s="190">
        <f t="shared" si="2"/>
        <v>4.4800000000000004</v>
      </c>
    </row>
    <row r="23" spans="1:13">
      <c r="A23" s="679" t="s">
        <v>197</v>
      </c>
      <c r="B23" s="510" t="s">
        <v>178</v>
      </c>
      <c r="C23" s="503">
        <v>2005</v>
      </c>
      <c r="D23" s="598" t="s">
        <v>50</v>
      </c>
      <c r="E23" s="344">
        <v>4.16</v>
      </c>
      <c r="F23" s="560">
        <v>4.22</v>
      </c>
      <c r="G23" s="175">
        <f t="shared" si="0"/>
        <v>58.999999999999993</v>
      </c>
      <c r="H23" s="136"/>
      <c r="I23" s="29"/>
      <c r="J23" s="28"/>
      <c r="L23" s="189">
        <f t="shared" si="1"/>
        <v>4.16</v>
      </c>
      <c r="M23" s="190">
        <f t="shared" si="2"/>
        <v>4.22</v>
      </c>
    </row>
    <row r="24" spans="1:13">
      <c r="A24" s="529" t="s">
        <v>198</v>
      </c>
      <c r="B24" s="474" t="s">
        <v>199</v>
      </c>
      <c r="C24" s="469">
        <v>2009</v>
      </c>
      <c r="D24" s="596" t="s">
        <v>183</v>
      </c>
      <c r="E24" s="336">
        <v>4.1900000000000004</v>
      </c>
      <c r="F24" s="566">
        <v>4.55</v>
      </c>
      <c r="G24" s="175">
        <f t="shared" si="0"/>
        <v>58.999999999999993</v>
      </c>
      <c r="H24" s="201"/>
      <c r="I24" s="29"/>
      <c r="J24" s="28"/>
      <c r="L24" s="189">
        <f t="shared" si="1"/>
        <v>4.1900000000000004</v>
      </c>
      <c r="M24" s="190">
        <f t="shared" si="2"/>
        <v>4.55</v>
      </c>
    </row>
    <row r="25" spans="1:13">
      <c r="A25" s="529" t="s">
        <v>200</v>
      </c>
      <c r="B25" s="474" t="s">
        <v>201</v>
      </c>
      <c r="C25" s="503">
        <v>2008</v>
      </c>
      <c r="D25" s="598" t="s">
        <v>18</v>
      </c>
      <c r="E25" s="330">
        <v>4.49</v>
      </c>
      <c r="F25" s="562">
        <v>4.21</v>
      </c>
      <c r="G25" s="175">
        <f t="shared" si="0"/>
        <v>58</v>
      </c>
      <c r="H25" s="136"/>
      <c r="I25" s="29"/>
      <c r="J25" s="28"/>
      <c r="L25" s="189">
        <f t="shared" si="1"/>
        <v>4.21</v>
      </c>
      <c r="M25" s="190">
        <f t="shared" si="2"/>
        <v>4.49</v>
      </c>
    </row>
    <row r="26" spans="1:13">
      <c r="A26" s="588" t="s">
        <v>202</v>
      </c>
      <c r="B26" s="533" t="s">
        <v>192</v>
      </c>
      <c r="C26" s="469">
        <v>2007</v>
      </c>
      <c r="D26" s="472" t="s">
        <v>203</v>
      </c>
      <c r="E26" s="340">
        <v>4.62</v>
      </c>
      <c r="F26" s="560">
        <v>4.28</v>
      </c>
      <c r="G26" s="175">
        <f t="shared" si="0"/>
        <v>58</v>
      </c>
      <c r="H26" s="201"/>
      <c r="I26" s="122"/>
      <c r="J26" s="132"/>
      <c r="L26" s="189">
        <f t="shared" si="1"/>
        <v>4.28</v>
      </c>
      <c r="M26" s="190">
        <f t="shared" si="2"/>
        <v>4.62</v>
      </c>
    </row>
    <row r="27" spans="1:13">
      <c r="A27" s="529" t="s">
        <v>204</v>
      </c>
      <c r="B27" s="510" t="s">
        <v>205</v>
      </c>
      <c r="C27" s="503">
        <v>2009</v>
      </c>
      <c r="D27" s="598" t="s">
        <v>50</v>
      </c>
      <c r="E27" s="346">
        <v>5.89</v>
      </c>
      <c r="F27" s="560">
        <v>4.3099999999999996</v>
      </c>
      <c r="G27" s="175">
        <f t="shared" si="0"/>
        <v>56.999999999999993</v>
      </c>
      <c r="H27" s="201"/>
      <c r="I27" s="29"/>
      <c r="J27" s="28"/>
      <c r="L27" s="189">
        <f t="shared" si="1"/>
        <v>4.3099999999999996</v>
      </c>
      <c r="M27" s="190">
        <f t="shared" si="2"/>
        <v>5.89</v>
      </c>
    </row>
    <row r="28" spans="1:13">
      <c r="A28" s="588" t="s">
        <v>206</v>
      </c>
      <c r="B28" s="474" t="s">
        <v>207</v>
      </c>
      <c r="C28" s="469">
        <v>2008</v>
      </c>
      <c r="D28" s="596" t="s">
        <v>183</v>
      </c>
      <c r="E28" s="336">
        <v>5.21</v>
      </c>
      <c r="F28" s="566">
        <v>4.34</v>
      </c>
      <c r="G28" s="175">
        <f t="shared" si="0"/>
        <v>56.999999999999993</v>
      </c>
      <c r="H28" s="136"/>
      <c r="I28" s="29"/>
      <c r="J28" s="28"/>
      <c r="L28" s="189">
        <f t="shared" si="1"/>
        <v>4.34</v>
      </c>
      <c r="M28" s="190">
        <f t="shared" si="2"/>
        <v>5.21</v>
      </c>
    </row>
    <row r="29" spans="1:13">
      <c r="A29" s="476" t="s">
        <v>208</v>
      </c>
      <c r="B29" s="464" t="s">
        <v>209</v>
      </c>
      <c r="C29" s="508">
        <v>2007</v>
      </c>
      <c r="D29" s="514" t="s">
        <v>61</v>
      </c>
      <c r="E29" s="343">
        <v>4.38</v>
      </c>
      <c r="F29" s="562">
        <v>4.51</v>
      </c>
      <c r="G29" s="175">
        <f t="shared" si="0"/>
        <v>56.999999999999993</v>
      </c>
      <c r="H29" s="201"/>
      <c r="I29" s="122"/>
      <c r="J29" s="132"/>
      <c r="L29" s="189">
        <f t="shared" si="1"/>
        <v>4.38</v>
      </c>
      <c r="M29" s="190">
        <f t="shared" si="2"/>
        <v>4.51</v>
      </c>
    </row>
    <row r="30" spans="1:13">
      <c r="A30" s="529" t="s">
        <v>210</v>
      </c>
      <c r="B30" s="474" t="s">
        <v>180</v>
      </c>
      <c r="C30" s="469">
        <v>2008</v>
      </c>
      <c r="D30" s="595" t="s">
        <v>211</v>
      </c>
      <c r="E30" s="331">
        <v>5.0999999999999996</v>
      </c>
      <c r="F30" s="560">
        <v>4.45</v>
      </c>
      <c r="G30" s="175">
        <f t="shared" si="0"/>
        <v>56</v>
      </c>
      <c r="H30" s="201"/>
      <c r="I30" s="122"/>
      <c r="J30" s="132"/>
      <c r="L30" s="189">
        <f t="shared" si="1"/>
        <v>4.45</v>
      </c>
      <c r="M30" s="190">
        <f t="shared" si="2"/>
        <v>5.0999999999999996</v>
      </c>
    </row>
    <row r="31" spans="1:13">
      <c r="A31" s="529" t="s">
        <v>212</v>
      </c>
      <c r="B31" s="518" t="s">
        <v>182</v>
      </c>
      <c r="C31" s="517">
        <v>2006</v>
      </c>
      <c r="D31" s="592" t="s">
        <v>172</v>
      </c>
      <c r="E31" s="349">
        <v>4.45</v>
      </c>
      <c r="F31" s="560">
        <v>5.51</v>
      </c>
      <c r="G31" s="175">
        <f t="shared" si="0"/>
        <v>56</v>
      </c>
      <c r="H31" s="136"/>
      <c r="I31" s="122"/>
      <c r="J31" s="132"/>
      <c r="L31" s="189">
        <f t="shared" si="1"/>
        <v>4.45</v>
      </c>
      <c r="M31" s="190">
        <f t="shared" si="2"/>
        <v>5.51</v>
      </c>
    </row>
    <row r="32" spans="1:13">
      <c r="A32" s="588" t="s">
        <v>213</v>
      </c>
      <c r="B32" s="474" t="s">
        <v>165</v>
      </c>
      <c r="C32" s="469">
        <v>2006</v>
      </c>
      <c r="D32" s="514" t="s">
        <v>188</v>
      </c>
      <c r="E32" s="619">
        <v>4.87</v>
      </c>
      <c r="F32" s="242">
        <v>4.47</v>
      </c>
      <c r="G32" s="175">
        <f t="shared" si="0"/>
        <v>56</v>
      </c>
      <c r="H32" s="201"/>
      <c r="I32" s="29"/>
      <c r="J32" s="28"/>
      <c r="L32" s="189">
        <f t="shared" si="1"/>
        <v>4.47</v>
      </c>
      <c r="M32" s="190">
        <f t="shared" si="2"/>
        <v>4.87</v>
      </c>
    </row>
    <row r="33" spans="1:13">
      <c r="A33" s="937" t="s">
        <v>214</v>
      </c>
      <c r="B33" s="939" t="s">
        <v>192</v>
      </c>
      <c r="C33" s="941">
        <v>2007</v>
      </c>
      <c r="D33" s="596" t="s">
        <v>166</v>
      </c>
      <c r="E33" s="618">
        <v>4.58</v>
      </c>
      <c r="F33" s="562">
        <v>4.55</v>
      </c>
      <c r="G33" s="175">
        <f t="shared" si="0"/>
        <v>54.999999999999993</v>
      </c>
      <c r="H33" s="201"/>
      <c r="I33" s="122"/>
      <c r="J33" s="132"/>
      <c r="L33" s="189">
        <f t="shared" si="1"/>
        <v>4.55</v>
      </c>
      <c r="M33" s="190">
        <f t="shared" si="2"/>
        <v>4.58</v>
      </c>
    </row>
    <row r="34" spans="1:13">
      <c r="A34" s="935" t="s">
        <v>215</v>
      </c>
      <c r="B34" s="938" t="s">
        <v>216</v>
      </c>
      <c r="C34" s="940">
        <v>2006</v>
      </c>
      <c r="D34" s="527" t="s">
        <v>61</v>
      </c>
      <c r="E34" s="343">
        <v>4.55</v>
      </c>
      <c r="F34" s="242">
        <v>7.31</v>
      </c>
      <c r="G34" s="175">
        <f t="shared" si="0"/>
        <v>54.999999999999993</v>
      </c>
      <c r="H34" s="136"/>
      <c r="I34" s="29"/>
      <c r="J34" s="28"/>
      <c r="L34" s="189">
        <f t="shared" si="1"/>
        <v>4.55</v>
      </c>
      <c r="M34" s="190">
        <f t="shared" si="2"/>
        <v>7.31</v>
      </c>
    </row>
    <row r="35" spans="1:13">
      <c r="A35" s="1009" t="s">
        <v>217</v>
      </c>
      <c r="B35" s="835" t="s">
        <v>185</v>
      </c>
      <c r="C35" s="678">
        <v>2006</v>
      </c>
      <c r="D35" s="811" t="s">
        <v>56</v>
      </c>
      <c r="E35" s="340">
        <v>4.63</v>
      </c>
      <c r="F35" s="242">
        <v>11</v>
      </c>
      <c r="G35" s="175">
        <f t="shared" si="0"/>
        <v>53.999999999999993</v>
      </c>
      <c r="H35" s="201"/>
      <c r="I35" s="29"/>
      <c r="J35" s="28"/>
      <c r="L35" s="189">
        <f t="shared" si="1"/>
        <v>4.63</v>
      </c>
      <c r="M35" s="190">
        <f t="shared" si="2"/>
        <v>11</v>
      </c>
    </row>
    <row r="36" spans="1:13">
      <c r="A36" s="529" t="s">
        <v>218</v>
      </c>
      <c r="B36" s="474" t="s">
        <v>219</v>
      </c>
      <c r="C36" s="469">
        <v>2008</v>
      </c>
      <c r="D36" s="472" t="s">
        <v>203</v>
      </c>
      <c r="E36" s="346">
        <v>4.82</v>
      </c>
      <c r="F36" s="562">
        <v>4.66</v>
      </c>
      <c r="G36" s="175">
        <f t="shared" si="0"/>
        <v>53.999999999999993</v>
      </c>
      <c r="H36" s="201"/>
      <c r="I36" s="29"/>
      <c r="J36" s="28"/>
      <c r="L36" s="189">
        <f t="shared" si="1"/>
        <v>4.66</v>
      </c>
      <c r="M36" s="190">
        <f t="shared" si="2"/>
        <v>4.82</v>
      </c>
    </row>
    <row r="37" spans="1:13">
      <c r="A37" s="913" t="s">
        <v>220</v>
      </c>
      <c r="B37" s="515" t="s">
        <v>221</v>
      </c>
      <c r="C37" s="849">
        <v>2007</v>
      </c>
      <c r="D37" s="514" t="s">
        <v>172</v>
      </c>
      <c r="E37" s="330">
        <v>4.7</v>
      </c>
      <c r="F37" s="242">
        <v>5.41</v>
      </c>
      <c r="G37" s="175">
        <f t="shared" si="0"/>
        <v>53.999999999999993</v>
      </c>
      <c r="H37" s="135"/>
      <c r="I37" s="29"/>
      <c r="J37" s="28"/>
      <c r="L37" s="189">
        <f t="shared" si="1"/>
        <v>4.7</v>
      </c>
      <c r="M37" s="190">
        <f t="shared" si="2"/>
        <v>5.41</v>
      </c>
    </row>
    <row r="38" spans="1:13">
      <c r="A38" s="915" t="s">
        <v>222</v>
      </c>
      <c r="B38" s="681" t="s">
        <v>182</v>
      </c>
      <c r="C38" s="21">
        <v>2006</v>
      </c>
      <c r="D38" s="595" t="s">
        <v>166</v>
      </c>
      <c r="E38" s="336">
        <v>4.76</v>
      </c>
      <c r="F38" s="242">
        <v>4.71</v>
      </c>
      <c r="G38" s="175">
        <f t="shared" ref="G38:G55" si="3">IF(MIN(E38:F38)&gt;10,0,(10.1-CEILING(MIN(E38:F38),0.1))*10)</f>
        <v>52.999999999999986</v>
      </c>
      <c r="H38" s="136"/>
      <c r="I38" s="29"/>
      <c r="J38" s="28"/>
      <c r="L38" s="189">
        <f t="shared" ref="L38:L57" si="4">MIN(E38:F38)</f>
        <v>4.71</v>
      </c>
      <c r="M38" s="190">
        <f t="shared" ref="M38:M57" si="5">MAX(E38:F38)</f>
        <v>4.76</v>
      </c>
    </row>
    <row r="39" spans="1:13">
      <c r="A39" s="529" t="s">
        <v>223</v>
      </c>
      <c r="B39" s="474" t="s">
        <v>224</v>
      </c>
      <c r="C39" s="469">
        <v>2006</v>
      </c>
      <c r="D39" s="595" t="s">
        <v>211</v>
      </c>
      <c r="E39" s="330">
        <v>6.07</v>
      </c>
      <c r="F39" s="562">
        <v>4.72</v>
      </c>
      <c r="G39" s="175">
        <f t="shared" si="3"/>
        <v>52.999999999999986</v>
      </c>
      <c r="H39" s="201"/>
      <c r="I39" s="122"/>
      <c r="J39" s="132"/>
      <c r="L39" s="189">
        <f t="shared" si="4"/>
        <v>4.72</v>
      </c>
      <c r="M39" s="190">
        <f t="shared" si="5"/>
        <v>6.07</v>
      </c>
    </row>
    <row r="40" spans="1:13">
      <c r="A40" s="588" t="s">
        <v>225</v>
      </c>
      <c r="B40" s="533" t="s">
        <v>226</v>
      </c>
      <c r="C40" s="504">
        <v>2006</v>
      </c>
      <c r="D40" s="540" t="s">
        <v>203</v>
      </c>
      <c r="E40" s="343">
        <v>4.9400000000000004</v>
      </c>
      <c r="F40" s="242">
        <v>5.45</v>
      </c>
      <c r="G40" s="175">
        <f t="shared" si="3"/>
        <v>51</v>
      </c>
      <c r="H40" s="135"/>
      <c r="I40" s="29"/>
      <c r="J40" s="28"/>
      <c r="L40" s="189">
        <f t="shared" si="4"/>
        <v>4.9400000000000004</v>
      </c>
      <c r="M40" s="190">
        <f t="shared" si="5"/>
        <v>5.45</v>
      </c>
    </row>
    <row r="41" spans="1:13">
      <c r="A41" s="916" t="s">
        <v>227</v>
      </c>
      <c r="B41" s="24" t="s">
        <v>228</v>
      </c>
      <c r="C41" s="21">
        <v>2007</v>
      </c>
      <c r="D41" s="810" t="s">
        <v>56</v>
      </c>
      <c r="E41" s="346">
        <v>4.95</v>
      </c>
      <c r="F41" s="242">
        <v>5.07</v>
      </c>
      <c r="G41" s="175">
        <f t="shared" si="3"/>
        <v>51</v>
      </c>
      <c r="H41" s="136"/>
      <c r="I41" s="122"/>
      <c r="J41" s="132"/>
      <c r="L41" s="189">
        <f t="shared" si="4"/>
        <v>4.95</v>
      </c>
      <c r="M41" s="190">
        <f t="shared" si="5"/>
        <v>5.07</v>
      </c>
    </row>
    <row r="42" spans="1:13">
      <c r="A42" s="529" t="s">
        <v>229</v>
      </c>
      <c r="B42" s="474" t="s">
        <v>230</v>
      </c>
      <c r="C42" s="469">
        <v>2006</v>
      </c>
      <c r="D42" s="514" t="s">
        <v>188</v>
      </c>
      <c r="E42" s="619">
        <v>5.23</v>
      </c>
      <c r="F42" s="242">
        <v>4.97</v>
      </c>
      <c r="G42" s="175">
        <f t="shared" si="3"/>
        <v>51</v>
      </c>
      <c r="H42" s="201"/>
      <c r="I42" s="29"/>
      <c r="J42" s="28"/>
      <c r="L42" s="189">
        <f t="shared" si="4"/>
        <v>4.97</v>
      </c>
      <c r="M42" s="190">
        <f t="shared" si="5"/>
        <v>5.23</v>
      </c>
    </row>
    <row r="43" spans="1:13">
      <c r="A43" s="916" t="s">
        <v>231</v>
      </c>
      <c r="B43" s="24" t="s">
        <v>232</v>
      </c>
      <c r="C43" s="680">
        <v>2005</v>
      </c>
      <c r="D43" s="811" t="s">
        <v>56</v>
      </c>
      <c r="E43" s="340">
        <v>5.13</v>
      </c>
      <c r="F43" s="562">
        <v>11</v>
      </c>
      <c r="G43" s="175">
        <f t="shared" si="3"/>
        <v>48.999999999999993</v>
      </c>
      <c r="H43" s="135"/>
      <c r="I43" s="29"/>
      <c r="J43" s="28"/>
      <c r="L43" s="189">
        <f t="shared" si="4"/>
        <v>5.13</v>
      </c>
      <c r="M43" s="190">
        <f t="shared" si="5"/>
        <v>11</v>
      </c>
    </row>
    <row r="44" spans="1:13">
      <c r="A44" s="588" t="s">
        <v>233</v>
      </c>
      <c r="B44" s="631" t="s">
        <v>182</v>
      </c>
      <c r="C44" s="469">
        <v>2007</v>
      </c>
      <c r="D44" s="514" t="s">
        <v>61</v>
      </c>
      <c r="E44" s="343">
        <v>5.69</v>
      </c>
      <c r="F44" s="242">
        <v>5.18</v>
      </c>
      <c r="G44" s="175">
        <f t="shared" si="3"/>
        <v>48.999999999999993</v>
      </c>
      <c r="H44" s="136"/>
      <c r="I44" s="29"/>
      <c r="J44" s="28"/>
      <c r="L44" s="189">
        <f t="shared" si="4"/>
        <v>5.18</v>
      </c>
      <c r="M44" s="190">
        <f t="shared" si="5"/>
        <v>5.69</v>
      </c>
    </row>
    <row r="45" spans="1:13">
      <c r="A45" s="529" t="s">
        <v>234</v>
      </c>
      <c r="B45" s="518" t="s">
        <v>235</v>
      </c>
      <c r="C45" s="469">
        <v>2007</v>
      </c>
      <c r="D45" s="595" t="s">
        <v>169</v>
      </c>
      <c r="E45" s="338">
        <v>5.33</v>
      </c>
      <c r="F45" s="560">
        <v>5.22</v>
      </c>
      <c r="G45" s="175">
        <f t="shared" si="3"/>
        <v>47.999999999999986</v>
      </c>
      <c r="H45" s="201"/>
      <c r="I45" s="29"/>
      <c r="J45" s="28"/>
      <c r="L45" s="189">
        <f t="shared" si="4"/>
        <v>5.22</v>
      </c>
      <c r="M45" s="190">
        <f t="shared" si="5"/>
        <v>5.33</v>
      </c>
    </row>
    <row r="46" spans="1:13">
      <c r="A46" s="529" t="s">
        <v>236</v>
      </c>
      <c r="B46" s="518" t="s">
        <v>237</v>
      </c>
      <c r="C46" s="469">
        <v>2006</v>
      </c>
      <c r="D46" s="598" t="s">
        <v>50</v>
      </c>
      <c r="E46" s="340">
        <v>5.48</v>
      </c>
      <c r="F46" s="560">
        <v>5.23</v>
      </c>
      <c r="G46" s="175">
        <f t="shared" si="3"/>
        <v>47.999999999999986</v>
      </c>
      <c r="H46" s="135"/>
      <c r="I46" s="122"/>
      <c r="J46" s="132"/>
      <c r="L46" s="189">
        <f t="shared" si="4"/>
        <v>5.23</v>
      </c>
      <c r="M46" s="190">
        <f t="shared" si="5"/>
        <v>5.48</v>
      </c>
    </row>
    <row r="47" spans="1:13">
      <c r="A47" s="529" t="s">
        <v>238</v>
      </c>
      <c r="B47" s="474" t="s">
        <v>224</v>
      </c>
      <c r="C47" s="503">
        <v>2009</v>
      </c>
      <c r="D47" s="604" t="s">
        <v>183</v>
      </c>
      <c r="E47" s="353">
        <v>5.57</v>
      </c>
      <c r="F47" s="1010">
        <v>5.46</v>
      </c>
      <c r="G47" s="175">
        <f t="shared" si="3"/>
        <v>46</v>
      </c>
      <c r="H47" s="136"/>
      <c r="I47" s="29"/>
      <c r="J47" s="28"/>
      <c r="L47" s="189">
        <f t="shared" si="4"/>
        <v>5.46</v>
      </c>
      <c r="M47" s="190">
        <f t="shared" si="5"/>
        <v>5.57</v>
      </c>
    </row>
    <row r="48" spans="1:13">
      <c r="A48" s="588" t="s">
        <v>239</v>
      </c>
      <c r="B48" s="533" t="s">
        <v>196</v>
      </c>
      <c r="C48" s="469">
        <v>2007</v>
      </c>
      <c r="D48" s="514" t="s">
        <v>188</v>
      </c>
      <c r="E48" s="619">
        <v>5.63</v>
      </c>
      <c r="F48" s="242">
        <v>5.48</v>
      </c>
      <c r="G48" s="175">
        <f t="shared" si="3"/>
        <v>46</v>
      </c>
      <c r="H48" s="201"/>
      <c r="I48" s="29"/>
      <c r="J48" s="28"/>
      <c r="L48" s="189">
        <f t="shared" si="4"/>
        <v>5.48</v>
      </c>
      <c r="M48" s="190">
        <f t="shared" si="5"/>
        <v>5.63</v>
      </c>
    </row>
    <row r="49" spans="1:13">
      <c r="A49" s="529" t="s">
        <v>240</v>
      </c>
      <c r="B49" s="474" t="s">
        <v>241</v>
      </c>
      <c r="C49" s="469">
        <v>2009</v>
      </c>
      <c r="D49" s="514" t="s">
        <v>172</v>
      </c>
      <c r="E49" s="330">
        <v>5.81</v>
      </c>
      <c r="F49" s="242">
        <v>6.43</v>
      </c>
      <c r="G49" s="175">
        <f t="shared" si="3"/>
        <v>41.999999999999993</v>
      </c>
      <c r="H49" s="135"/>
      <c r="I49" s="122"/>
      <c r="J49" s="132"/>
      <c r="L49" s="189">
        <f t="shared" si="4"/>
        <v>5.81</v>
      </c>
      <c r="M49" s="190">
        <f t="shared" si="5"/>
        <v>6.43</v>
      </c>
    </row>
    <row r="50" spans="1:13">
      <c r="A50" s="529" t="s">
        <v>242</v>
      </c>
      <c r="B50" s="474" t="s">
        <v>243</v>
      </c>
      <c r="C50" s="469">
        <v>2007</v>
      </c>
      <c r="D50" s="472" t="s">
        <v>203</v>
      </c>
      <c r="E50" s="340">
        <v>7.02</v>
      </c>
      <c r="F50" s="562">
        <v>6.01</v>
      </c>
      <c r="G50" s="175">
        <f t="shared" si="3"/>
        <v>39.999999999999993</v>
      </c>
      <c r="H50" s="136"/>
      <c r="I50" s="122"/>
      <c r="J50" s="132"/>
      <c r="L50" s="189">
        <f t="shared" si="4"/>
        <v>6.01</v>
      </c>
      <c r="M50" s="190">
        <f t="shared" si="5"/>
        <v>7.02</v>
      </c>
    </row>
    <row r="51" spans="1:13">
      <c r="A51" s="839" t="s">
        <v>244</v>
      </c>
      <c r="B51" s="495" t="s">
        <v>159</v>
      </c>
      <c r="C51" s="539">
        <v>2008</v>
      </c>
      <c r="D51" s="567" t="s">
        <v>47</v>
      </c>
      <c r="E51" s="340">
        <v>8.06</v>
      </c>
      <c r="F51" s="560">
        <v>6.05</v>
      </c>
      <c r="G51" s="175">
        <f t="shared" si="3"/>
        <v>39.999999999999993</v>
      </c>
      <c r="H51" s="201"/>
      <c r="I51" s="122"/>
      <c r="J51" s="132"/>
      <c r="L51" s="189">
        <f t="shared" si="4"/>
        <v>6.05</v>
      </c>
      <c r="M51" s="190">
        <f t="shared" si="5"/>
        <v>8.06</v>
      </c>
    </row>
    <row r="52" spans="1:13">
      <c r="A52" s="529" t="s">
        <v>245</v>
      </c>
      <c r="B52" s="474" t="s">
        <v>165</v>
      </c>
      <c r="C52" s="469">
        <v>2007</v>
      </c>
      <c r="D52" s="595" t="s">
        <v>211</v>
      </c>
      <c r="E52" s="348">
        <v>6.12</v>
      </c>
      <c r="F52" s="242">
        <v>6.24</v>
      </c>
      <c r="G52" s="41">
        <f t="shared" si="3"/>
        <v>38.999999999999993</v>
      </c>
      <c r="H52" s="136"/>
      <c r="I52" s="29"/>
      <c r="J52" s="28"/>
      <c r="L52" s="189">
        <f t="shared" si="4"/>
        <v>6.12</v>
      </c>
      <c r="M52" s="190">
        <f t="shared" si="5"/>
        <v>6.24</v>
      </c>
    </row>
    <row r="53" spans="1:13">
      <c r="A53" s="529" t="s">
        <v>246</v>
      </c>
      <c r="B53" s="474" t="s">
        <v>216</v>
      </c>
      <c r="C53" s="504">
        <v>2006</v>
      </c>
      <c r="D53" s="599" t="s">
        <v>18</v>
      </c>
      <c r="E53" s="330">
        <v>7.51</v>
      </c>
      <c r="F53" s="242">
        <v>7.93</v>
      </c>
      <c r="G53" s="175">
        <f t="shared" si="3"/>
        <v>24.999999999999993</v>
      </c>
      <c r="H53" s="201"/>
      <c r="I53" s="122"/>
      <c r="J53" s="132"/>
      <c r="L53" s="189">
        <f t="shared" si="4"/>
        <v>7.51</v>
      </c>
      <c r="M53" s="190">
        <f t="shared" si="5"/>
        <v>7.93</v>
      </c>
    </row>
    <row r="54" spans="1:13">
      <c r="A54" s="529" t="s">
        <v>247</v>
      </c>
      <c r="B54" s="474" t="s">
        <v>180</v>
      </c>
      <c r="C54" s="469">
        <v>2008</v>
      </c>
      <c r="D54" s="595" t="s">
        <v>169</v>
      </c>
      <c r="E54" s="336">
        <v>8.1999999999999993</v>
      </c>
      <c r="F54" s="242">
        <v>10.49</v>
      </c>
      <c r="G54" s="175">
        <f t="shared" si="3"/>
        <v>18.999999999999986</v>
      </c>
      <c r="H54" s="135"/>
      <c r="I54" s="122"/>
      <c r="J54" s="132"/>
      <c r="L54" s="189">
        <f t="shared" si="4"/>
        <v>8.1999999999999993</v>
      </c>
      <c r="M54" s="190">
        <f t="shared" si="5"/>
        <v>10.49</v>
      </c>
    </row>
    <row r="55" spans="1:13">
      <c r="A55" s="476" t="s">
        <v>248</v>
      </c>
      <c r="B55" s="492" t="s">
        <v>196</v>
      </c>
      <c r="C55" s="539">
        <v>2007</v>
      </c>
      <c r="D55" s="507" t="s">
        <v>47</v>
      </c>
      <c r="E55" s="346">
        <v>11</v>
      </c>
      <c r="F55" s="561">
        <v>11</v>
      </c>
      <c r="G55" s="175">
        <f t="shared" si="3"/>
        <v>0</v>
      </c>
      <c r="H55" s="136"/>
      <c r="I55" s="29"/>
      <c r="J55" s="28"/>
      <c r="L55" s="189">
        <f t="shared" si="4"/>
        <v>11</v>
      </c>
      <c r="M55" s="190">
        <f t="shared" si="5"/>
        <v>11</v>
      </c>
    </row>
    <row r="56" spans="1:13">
      <c r="A56" s="588"/>
      <c r="B56" s="474"/>
      <c r="C56" s="469"/>
      <c r="D56" s="595"/>
      <c r="E56" s="336"/>
      <c r="F56" s="242"/>
      <c r="G56" s="175"/>
      <c r="H56" s="135"/>
      <c r="I56" s="122"/>
      <c r="J56" s="132"/>
      <c r="L56" s="189">
        <f t="shared" si="4"/>
        <v>0</v>
      </c>
      <c r="M56" s="190">
        <f t="shared" si="5"/>
        <v>0</v>
      </c>
    </row>
    <row r="57" spans="1:13">
      <c r="A57" s="839"/>
      <c r="B57" s="464"/>
      <c r="C57" s="539"/>
      <c r="D57" s="507"/>
      <c r="E57" s="346"/>
      <c r="F57" s="561"/>
      <c r="G57" s="175"/>
      <c r="H57" s="136"/>
      <c r="I57" s="29"/>
      <c r="J57" s="28"/>
      <c r="L57" s="189">
        <f t="shared" si="4"/>
        <v>0</v>
      </c>
      <c r="M57" s="190">
        <f t="shared" si="5"/>
        <v>0</v>
      </c>
    </row>
    <row r="58" spans="1:13">
      <c r="A58" s="529"/>
      <c r="B58" s="623"/>
      <c r="C58" s="469"/>
      <c r="D58" s="596"/>
      <c r="E58" s="618"/>
      <c r="F58" s="561"/>
      <c r="G58" s="175">
        <f t="shared" ref="G58:G69" si="6">IF(MIN(E58:F58)&gt;10,0,(10.1-CEILING(MIN(E58:F58),0.1))*10)</f>
        <v>101</v>
      </c>
      <c r="H58" s="201"/>
      <c r="I58" s="122"/>
      <c r="J58" s="132"/>
      <c r="L58" s="189">
        <f t="shared" ref="L58:L69" si="7">MIN(E58:F58)</f>
        <v>0</v>
      </c>
      <c r="M58" s="190">
        <f t="shared" ref="M58:M69" si="8">MAX(E58:F58)</f>
        <v>0</v>
      </c>
    </row>
    <row r="59" spans="1:13">
      <c r="A59" s="473"/>
      <c r="B59" s="474"/>
      <c r="C59" s="469"/>
      <c r="D59" s="830"/>
      <c r="E59" s="330"/>
      <c r="F59" s="242"/>
      <c r="G59" s="175">
        <f t="shared" si="6"/>
        <v>101</v>
      </c>
      <c r="H59" s="135"/>
      <c r="I59" s="122"/>
      <c r="J59" s="132"/>
      <c r="L59" s="189">
        <f t="shared" si="7"/>
        <v>0</v>
      </c>
      <c r="M59" s="190">
        <f t="shared" si="8"/>
        <v>0</v>
      </c>
    </row>
    <row r="60" spans="1:13">
      <c r="A60" s="463"/>
      <c r="B60" s="464"/>
      <c r="C60" s="508"/>
      <c r="D60" s="514"/>
      <c r="E60" s="340"/>
      <c r="F60" s="242"/>
      <c r="G60" s="175">
        <f t="shared" si="6"/>
        <v>101</v>
      </c>
      <c r="H60" s="136"/>
      <c r="I60" s="122"/>
      <c r="J60" s="132"/>
      <c r="L60" s="189">
        <f t="shared" si="7"/>
        <v>0</v>
      </c>
      <c r="M60" s="190">
        <f t="shared" si="8"/>
        <v>0</v>
      </c>
    </row>
    <row r="61" spans="1:13">
      <c r="A61" s="529"/>
      <c r="B61" s="589"/>
      <c r="C61" s="469"/>
      <c r="D61" s="595"/>
      <c r="E61" s="336"/>
      <c r="F61" s="242"/>
      <c r="G61" s="175">
        <f t="shared" si="6"/>
        <v>101</v>
      </c>
      <c r="H61" s="201"/>
      <c r="I61" s="122"/>
      <c r="J61" s="132"/>
      <c r="L61" s="189">
        <f t="shared" si="7"/>
        <v>0</v>
      </c>
      <c r="M61" s="190">
        <f t="shared" si="8"/>
        <v>0</v>
      </c>
    </row>
    <row r="62" spans="1:13">
      <c r="A62" s="494"/>
      <c r="B62" s="533"/>
      <c r="C62" s="504"/>
      <c r="D62" s="597"/>
      <c r="E62" s="338"/>
      <c r="F62" s="563"/>
      <c r="G62" s="175">
        <f t="shared" si="6"/>
        <v>101</v>
      </c>
      <c r="H62" s="201"/>
      <c r="I62" s="122"/>
      <c r="J62" s="132"/>
      <c r="L62" s="189">
        <f t="shared" si="7"/>
        <v>0</v>
      </c>
      <c r="M62" s="190">
        <f t="shared" si="8"/>
        <v>0</v>
      </c>
    </row>
    <row r="63" spans="1:13">
      <c r="A63" s="23"/>
      <c r="B63" s="24"/>
      <c r="C63" s="21"/>
      <c r="D63" s="810"/>
      <c r="E63" s="336"/>
      <c r="F63" s="565"/>
      <c r="G63" s="175">
        <f t="shared" si="6"/>
        <v>101</v>
      </c>
      <c r="H63" s="201"/>
      <c r="I63" s="122"/>
      <c r="J63" s="132"/>
      <c r="L63" s="189">
        <f t="shared" si="7"/>
        <v>0</v>
      </c>
      <c r="M63" s="190">
        <f t="shared" si="8"/>
        <v>0</v>
      </c>
    </row>
    <row r="64" spans="1:13">
      <c r="A64" s="473"/>
      <c r="B64" s="474"/>
      <c r="C64" s="469"/>
      <c r="D64" s="595"/>
      <c r="E64" s="336"/>
      <c r="F64" s="566"/>
      <c r="G64" s="175">
        <f t="shared" si="6"/>
        <v>101</v>
      </c>
      <c r="H64" s="201"/>
      <c r="I64" s="122"/>
      <c r="J64" s="132"/>
      <c r="L64" s="189">
        <f t="shared" si="7"/>
        <v>0</v>
      </c>
      <c r="M64" s="190">
        <f t="shared" si="8"/>
        <v>0</v>
      </c>
    </row>
    <row r="65" spans="1:13">
      <c r="A65" s="463"/>
      <c r="B65" s="464"/>
      <c r="C65" s="508"/>
      <c r="D65" s="514"/>
      <c r="E65" s="340"/>
      <c r="F65" s="870"/>
      <c r="G65" s="175">
        <f t="shared" si="6"/>
        <v>101</v>
      </c>
      <c r="H65" s="201"/>
      <c r="I65" s="122"/>
      <c r="J65" s="132"/>
      <c r="L65" s="189">
        <f t="shared" si="7"/>
        <v>0</v>
      </c>
      <c r="M65" s="190">
        <f t="shared" si="8"/>
        <v>0</v>
      </c>
    </row>
    <row r="66" spans="1:13">
      <c r="A66" s="482"/>
      <c r="B66" s="492"/>
      <c r="C66" s="478"/>
      <c r="D66" s="523"/>
      <c r="E66" s="343"/>
      <c r="F66" s="562"/>
      <c r="G66" s="175">
        <f t="shared" si="6"/>
        <v>101</v>
      </c>
      <c r="H66" s="201"/>
      <c r="I66" s="122"/>
      <c r="J66" s="132"/>
      <c r="L66" s="189">
        <f t="shared" si="7"/>
        <v>0</v>
      </c>
      <c r="M66" s="190">
        <f t="shared" si="8"/>
        <v>0</v>
      </c>
    </row>
    <row r="67" spans="1:13">
      <c r="A67" s="679"/>
      <c r="B67" s="530"/>
      <c r="C67" s="469"/>
      <c r="D67" s="595"/>
      <c r="E67" s="336"/>
      <c r="F67" s="242"/>
      <c r="G67" s="175">
        <f t="shared" si="6"/>
        <v>101</v>
      </c>
      <c r="H67" s="201"/>
      <c r="I67" s="29"/>
      <c r="J67" s="28"/>
      <c r="L67" s="189">
        <f t="shared" si="7"/>
        <v>0</v>
      </c>
      <c r="M67" s="190">
        <f t="shared" si="8"/>
        <v>0</v>
      </c>
    </row>
    <row r="68" spans="1:13">
      <c r="A68" s="23"/>
      <c r="B68" s="835"/>
      <c r="C68" s="21"/>
      <c r="D68" s="811"/>
      <c r="E68" s="338"/>
      <c r="F68" s="566"/>
      <c r="G68" s="175">
        <f t="shared" si="6"/>
        <v>101</v>
      </c>
      <c r="H68" s="201"/>
      <c r="I68" s="122"/>
      <c r="J68" s="132"/>
      <c r="L68" s="189">
        <f t="shared" si="7"/>
        <v>0</v>
      </c>
      <c r="M68" s="190">
        <f t="shared" si="8"/>
        <v>0</v>
      </c>
    </row>
    <row r="69" spans="1:13">
      <c r="A69" s="660"/>
      <c r="B69" s="474"/>
      <c r="C69" s="469"/>
      <c r="D69" s="598"/>
      <c r="E69" s="330"/>
      <c r="F69" s="242"/>
      <c r="G69" s="175">
        <f t="shared" si="6"/>
        <v>101</v>
      </c>
      <c r="H69" s="201"/>
      <c r="I69" s="122"/>
      <c r="J69" s="132"/>
      <c r="L69" s="189">
        <f t="shared" si="7"/>
        <v>0</v>
      </c>
      <c r="M69" s="190">
        <f t="shared" si="8"/>
        <v>0</v>
      </c>
    </row>
    <row r="70" spans="1:13">
      <c r="A70" s="473"/>
      <c r="B70" s="533"/>
      <c r="C70" s="504"/>
      <c r="D70" s="599"/>
      <c r="E70" s="331"/>
      <c r="F70" s="561"/>
      <c r="G70" s="175"/>
      <c r="H70" s="201"/>
      <c r="I70" s="29"/>
      <c r="J70" s="28"/>
      <c r="L70" s="189">
        <f t="shared" ref="L70:L74" si="9">MIN(E70:F70)</f>
        <v>0</v>
      </c>
      <c r="M70" s="190">
        <f t="shared" ref="M70:M74" si="10">MAX(E70:F70)</f>
        <v>0</v>
      </c>
    </row>
    <row r="71" spans="1:13">
      <c r="A71" s="473"/>
      <c r="B71" s="474"/>
      <c r="C71" s="469"/>
      <c r="D71" s="598"/>
      <c r="E71" s="349"/>
      <c r="F71" s="561"/>
      <c r="G71" s="175"/>
      <c r="H71" s="136"/>
      <c r="I71" s="29"/>
      <c r="J71" s="28"/>
      <c r="L71" s="189">
        <f t="shared" si="9"/>
        <v>0</v>
      </c>
      <c r="M71" s="190">
        <f t="shared" si="10"/>
        <v>0</v>
      </c>
    </row>
    <row r="72" spans="1:13">
      <c r="A72" s="494"/>
      <c r="B72" s="631"/>
      <c r="C72" s="504"/>
      <c r="D72" s="527"/>
      <c r="E72" s="659"/>
      <c r="F72" s="658"/>
      <c r="G72" s="175"/>
      <c r="H72" s="201"/>
      <c r="I72" s="29"/>
      <c r="J72" s="28"/>
      <c r="L72" s="189">
        <f t="shared" si="9"/>
        <v>0</v>
      </c>
      <c r="M72" s="190">
        <f t="shared" si="10"/>
        <v>0</v>
      </c>
    </row>
    <row r="73" spans="1:13">
      <c r="A73" s="640"/>
      <c r="B73" s="641"/>
      <c r="C73" s="643"/>
      <c r="D73" s="638"/>
      <c r="E73" s="647"/>
      <c r="F73" s="645"/>
      <c r="G73" s="175"/>
      <c r="H73" s="639"/>
      <c r="I73" s="120"/>
      <c r="J73" s="120"/>
      <c r="K73" s="30"/>
      <c r="L73" s="189">
        <f t="shared" si="9"/>
        <v>0</v>
      </c>
      <c r="M73" s="190">
        <f t="shared" si="10"/>
        <v>0</v>
      </c>
    </row>
    <row r="74" spans="1:13" ht="15.75" thickBot="1">
      <c r="A74" s="161"/>
      <c r="B74" s="642"/>
      <c r="C74" s="162"/>
      <c r="D74" s="191"/>
      <c r="E74" s="646"/>
      <c r="F74" s="644"/>
      <c r="G74" s="175"/>
      <c r="H74" s="200"/>
      <c r="L74" s="189">
        <f t="shared" si="9"/>
        <v>0</v>
      </c>
      <c r="M74" s="190">
        <f t="shared" si="10"/>
        <v>0</v>
      </c>
    </row>
    <row r="75" spans="1:13" ht="15.75" thickTop="1">
      <c r="G75" s="27"/>
      <c r="H75" s="27"/>
    </row>
  </sheetData>
  <sortState xmlns:xlrd2="http://schemas.microsoft.com/office/spreadsheetml/2017/richdata2" ref="A6:M57">
    <sortCondition ref="L6:L57"/>
    <sortCondition ref="M6:M57"/>
    <sortCondition descending="1" ref="G6:G57"/>
  </sortState>
  <mergeCells count="2">
    <mergeCell ref="F2:H2"/>
    <mergeCell ref="A1:I1"/>
  </mergeCells>
  <phoneticPr fontId="74" type="noConversion"/>
  <conditionalFormatting sqref="E5:F74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6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O75"/>
  <sheetViews>
    <sheetView zoomScale="110" zoomScaleNormal="110" workbookViewId="0">
      <selection activeCell="P19" sqref="P19"/>
    </sheetView>
  </sheetViews>
  <sheetFormatPr defaultRowHeight="15"/>
  <cols>
    <col min="1" max="1" width="13.5703125" customWidth="1"/>
    <col min="2" max="2" width="12.140625" customWidth="1"/>
    <col min="4" max="4" width="32" customWidth="1"/>
    <col min="8" max="8" width="8.5703125" customWidth="1"/>
    <col min="10" max="10" width="6.5703125" customWidth="1"/>
    <col min="11" max="11" width="5.85546875" customWidth="1"/>
  </cols>
  <sheetData>
    <row r="1" spans="1:15" ht="23.25">
      <c r="A1" s="1074" t="s">
        <v>154</v>
      </c>
      <c r="B1" s="1074"/>
      <c r="C1" s="1074"/>
      <c r="D1" s="1074"/>
      <c r="E1" s="1074"/>
      <c r="F1" s="1074"/>
      <c r="G1" s="1074"/>
      <c r="H1" s="1074"/>
      <c r="I1" s="1074"/>
      <c r="J1" s="29"/>
      <c r="K1" s="28"/>
      <c r="L1" s="28"/>
      <c r="N1" s="1"/>
    </row>
    <row r="2" spans="1:15" ht="15.75">
      <c r="A2" s="47" t="s">
        <v>1</v>
      </c>
      <c r="F2" s="1076" t="s">
        <v>2</v>
      </c>
      <c r="G2" s="1077"/>
      <c r="H2" s="1077"/>
      <c r="I2" s="1077"/>
      <c r="J2" s="29"/>
      <c r="K2" s="28"/>
      <c r="L2" s="28"/>
      <c r="N2" s="1"/>
    </row>
    <row r="3" spans="1:15" ht="15.75">
      <c r="A3" s="40"/>
      <c r="B3" s="39"/>
      <c r="C3" s="39"/>
      <c r="D3" s="39"/>
      <c r="E3" s="39"/>
      <c r="F3" s="39"/>
      <c r="G3" s="39"/>
      <c r="H3" s="39"/>
      <c r="I3" s="39"/>
      <c r="J3" s="29"/>
      <c r="K3" s="28"/>
      <c r="L3" s="28"/>
      <c r="N3" s="1"/>
    </row>
    <row r="4" spans="1:15" ht="15.75">
      <c r="A4" s="1075" t="s">
        <v>249</v>
      </c>
      <c r="B4" s="1075"/>
      <c r="C4" s="1075"/>
      <c r="D4" s="1075"/>
      <c r="E4" s="1075"/>
      <c r="F4" s="1075"/>
      <c r="G4" s="1075"/>
      <c r="H4" s="1075"/>
      <c r="I4" s="1075"/>
      <c r="J4" s="45">
        <v>730</v>
      </c>
      <c r="K4" s="28"/>
      <c r="L4" s="28"/>
      <c r="N4" s="1"/>
    </row>
    <row r="5" spans="1:15" ht="15.75" thickBot="1">
      <c r="A5" s="30"/>
      <c r="B5" s="38"/>
      <c r="C5" s="38"/>
      <c r="D5" s="38"/>
      <c r="E5" s="38"/>
      <c r="F5" s="38"/>
      <c r="G5" s="38"/>
      <c r="H5" s="38"/>
      <c r="I5" s="38"/>
      <c r="J5" s="29"/>
      <c r="K5" s="28"/>
      <c r="L5" s="28"/>
      <c r="N5" s="1"/>
    </row>
    <row r="6" spans="1:15" ht="22.5">
      <c r="A6" s="215" t="s">
        <v>4</v>
      </c>
      <c r="B6" s="787" t="s">
        <v>5</v>
      </c>
      <c r="C6" s="788" t="s">
        <v>6</v>
      </c>
      <c r="D6" s="199" t="s">
        <v>7</v>
      </c>
      <c r="E6" s="176" t="s">
        <v>123</v>
      </c>
      <c r="F6" s="177" t="s">
        <v>124</v>
      </c>
      <c r="G6" s="177" t="s">
        <v>125</v>
      </c>
      <c r="H6" s="33" t="s">
        <v>139</v>
      </c>
      <c r="I6" s="32" t="s">
        <v>10</v>
      </c>
      <c r="J6" s="44"/>
      <c r="K6" s="28"/>
      <c r="L6" s="112">
        <v>1</v>
      </c>
      <c r="M6" s="113">
        <v>2</v>
      </c>
      <c r="N6" s="113">
        <v>3</v>
      </c>
    </row>
    <row r="7" spans="1:15">
      <c r="A7" s="916" t="s">
        <v>164</v>
      </c>
      <c r="B7" s="681" t="s">
        <v>165</v>
      </c>
      <c r="C7" s="53">
        <v>2006</v>
      </c>
      <c r="D7" s="808" t="s">
        <v>166</v>
      </c>
      <c r="E7" s="231">
        <v>765</v>
      </c>
      <c r="F7" s="231">
        <v>803</v>
      </c>
      <c r="G7" s="943">
        <v>784</v>
      </c>
      <c r="H7" s="296">
        <v>75</v>
      </c>
      <c r="I7" s="134">
        <v>1</v>
      </c>
      <c r="J7" s="46">
        <f t="shared" ref="J7:J38" si="0">FLOOR(L7,10)</f>
        <v>800</v>
      </c>
      <c r="K7" s="132">
        <f t="shared" ref="K7:K38" si="1">IF(J7&lt;4.3,0,(J7-425)*0.2)</f>
        <v>75</v>
      </c>
      <c r="L7" s="163">
        <f t="shared" ref="L7:L38" si="2">MAX(E7:G7)</f>
        <v>803</v>
      </c>
      <c r="M7" s="163">
        <f t="shared" ref="M7:M38" si="3">SUM(E7:G7)-L7-N7</f>
        <v>784</v>
      </c>
      <c r="N7" s="163">
        <f t="shared" ref="N7:N38" si="4">MIN(E7:G7)</f>
        <v>765</v>
      </c>
    </row>
    <row r="8" spans="1:15">
      <c r="A8" s="476" t="s">
        <v>158</v>
      </c>
      <c r="B8" s="464" t="s">
        <v>159</v>
      </c>
      <c r="C8" s="508">
        <v>2008</v>
      </c>
      <c r="D8" s="505" t="s">
        <v>160</v>
      </c>
      <c r="E8" s="232">
        <v>760</v>
      </c>
      <c r="F8" s="232">
        <v>767</v>
      </c>
      <c r="G8" s="188"/>
      <c r="H8" s="296">
        <v>67</v>
      </c>
      <c r="I8" s="683">
        <v>2</v>
      </c>
      <c r="J8" s="46">
        <f t="shared" si="0"/>
        <v>760</v>
      </c>
      <c r="K8" s="132">
        <f t="shared" si="1"/>
        <v>67</v>
      </c>
      <c r="L8" s="163">
        <f t="shared" si="2"/>
        <v>767</v>
      </c>
      <c r="M8" s="163">
        <f t="shared" si="3"/>
        <v>0</v>
      </c>
      <c r="N8" s="163">
        <f t="shared" si="4"/>
        <v>760</v>
      </c>
    </row>
    <row r="9" spans="1:15">
      <c r="A9" s="529" t="s">
        <v>236</v>
      </c>
      <c r="B9" s="613" t="s">
        <v>237</v>
      </c>
      <c r="C9" s="469">
        <v>2006</v>
      </c>
      <c r="D9" s="598" t="s">
        <v>50</v>
      </c>
      <c r="E9" s="232">
        <v>766</v>
      </c>
      <c r="F9" s="232">
        <v>748</v>
      </c>
      <c r="G9" s="188">
        <v>751</v>
      </c>
      <c r="H9" s="296">
        <v>67</v>
      </c>
      <c r="I9" s="201">
        <v>3</v>
      </c>
      <c r="J9" s="46">
        <f t="shared" si="0"/>
        <v>760</v>
      </c>
      <c r="K9" s="132">
        <f t="shared" si="1"/>
        <v>67</v>
      </c>
      <c r="L9" s="163">
        <f t="shared" si="2"/>
        <v>766</v>
      </c>
      <c r="M9" s="163">
        <f t="shared" si="3"/>
        <v>751</v>
      </c>
      <c r="N9" s="163">
        <f t="shared" si="4"/>
        <v>748</v>
      </c>
    </row>
    <row r="10" spans="1:15">
      <c r="A10" s="529" t="s">
        <v>204</v>
      </c>
      <c r="B10" s="474" t="s">
        <v>205</v>
      </c>
      <c r="C10" s="503">
        <v>2009</v>
      </c>
      <c r="D10" s="830" t="s">
        <v>50</v>
      </c>
      <c r="E10" s="233">
        <v>735</v>
      </c>
      <c r="F10" s="954">
        <v>751</v>
      </c>
      <c r="G10" s="1011"/>
      <c r="H10" s="297">
        <v>65</v>
      </c>
      <c r="I10" s="683"/>
      <c r="J10" s="46">
        <f t="shared" si="0"/>
        <v>750</v>
      </c>
      <c r="K10" s="132">
        <f t="shared" si="1"/>
        <v>65</v>
      </c>
      <c r="L10" s="163">
        <f t="shared" si="2"/>
        <v>751</v>
      </c>
      <c r="M10" s="163">
        <f t="shared" si="3"/>
        <v>0</v>
      </c>
      <c r="N10" s="163">
        <f t="shared" si="4"/>
        <v>735</v>
      </c>
      <c r="O10" s="128"/>
    </row>
    <row r="11" spans="1:15">
      <c r="A11" s="918" t="s">
        <v>215</v>
      </c>
      <c r="B11" s="492" t="s">
        <v>216</v>
      </c>
      <c r="C11" s="508">
        <v>2006</v>
      </c>
      <c r="D11" s="514" t="s">
        <v>61</v>
      </c>
      <c r="E11" s="269">
        <v>738</v>
      </c>
      <c r="F11" s="232">
        <v>750</v>
      </c>
      <c r="G11" s="1012">
        <v>724</v>
      </c>
      <c r="H11" s="296">
        <v>65</v>
      </c>
      <c r="I11" s="201"/>
      <c r="J11" s="46">
        <f t="shared" si="0"/>
        <v>750</v>
      </c>
      <c r="K11" s="132">
        <f t="shared" si="1"/>
        <v>65</v>
      </c>
      <c r="L11" s="163">
        <f t="shared" si="2"/>
        <v>750</v>
      </c>
      <c r="M11" s="163">
        <f t="shared" si="3"/>
        <v>738</v>
      </c>
      <c r="N11" s="163">
        <f t="shared" si="4"/>
        <v>724</v>
      </c>
    </row>
    <row r="12" spans="1:15">
      <c r="A12" s="918" t="s">
        <v>208</v>
      </c>
      <c r="B12" s="464" t="s">
        <v>209</v>
      </c>
      <c r="C12" s="508">
        <v>2007</v>
      </c>
      <c r="D12" s="592" t="s">
        <v>61</v>
      </c>
      <c r="E12" s="232">
        <v>730</v>
      </c>
      <c r="F12" s="232">
        <v>727</v>
      </c>
      <c r="G12" s="188">
        <v>744</v>
      </c>
      <c r="H12" s="297">
        <v>63</v>
      </c>
      <c r="I12" s="682"/>
      <c r="J12" s="46">
        <f t="shared" si="0"/>
        <v>740</v>
      </c>
      <c r="K12" s="132">
        <f t="shared" si="1"/>
        <v>63</v>
      </c>
      <c r="L12" s="163">
        <f t="shared" si="2"/>
        <v>744</v>
      </c>
      <c r="M12" s="163">
        <f t="shared" si="3"/>
        <v>730</v>
      </c>
      <c r="N12" s="163">
        <f t="shared" si="4"/>
        <v>727</v>
      </c>
    </row>
    <row r="13" spans="1:15">
      <c r="A13" s="529" t="s">
        <v>184</v>
      </c>
      <c r="B13" s="510" t="s">
        <v>185</v>
      </c>
      <c r="C13" s="517">
        <v>2006</v>
      </c>
      <c r="D13" s="830" t="s">
        <v>50</v>
      </c>
      <c r="E13" s="232">
        <v>720</v>
      </c>
      <c r="F13" s="232">
        <v>741</v>
      </c>
      <c r="G13" s="188">
        <v>732</v>
      </c>
      <c r="H13" s="298">
        <v>63</v>
      </c>
      <c r="I13" s="683"/>
      <c r="J13" s="46">
        <f t="shared" si="0"/>
        <v>740</v>
      </c>
      <c r="K13" s="132">
        <f t="shared" si="1"/>
        <v>63</v>
      </c>
      <c r="L13" s="163">
        <f t="shared" si="2"/>
        <v>741</v>
      </c>
      <c r="M13" s="163">
        <f t="shared" si="3"/>
        <v>732</v>
      </c>
      <c r="N13" s="163">
        <f t="shared" si="4"/>
        <v>720</v>
      </c>
    </row>
    <row r="14" spans="1:15">
      <c r="A14" s="529" t="s">
        <v>202</v>
      </c>
      <c r="B14" s="518" t="s">
        <v>192</v>
      </c>
      <c r="C14" s="469">
        <v>2007</v>
      </c>
      <c r="D14" s="472" t="s">
        <v>203</v>
      </c>
      <c r="E14" s="269">
        <v>711</v>
      </c>
      <c r="F14" s="233">
        <v>737</v>
      </c>
      <c r="G14" s="1014">
        <v>714</v>
      </c>
      <c r="H14" s="298">
        <v>61</v>
      </c>
      <c r="I14" s="683"/>
      <c r="J14" s="46">
        <f t="shared" si="0"/>
        <v>730</v>
      </c>
      <c r="K14" s="132">
        <f t="shared" si="1"/>
        <v>61</v>
      </c>
      <c r="L14" s="163">
        <f t="shared" si="2"/>
        <v>737</v>
      </c>
      <c r="M14" s="163">
        <f t="shared" si="3"/>
        <v>714</v>
      </c>
      <c r="N14" s="163">
        <f t="shared" si="4"/>
        <v>711</v>
      </c>
    </row>
    <row r="15" spans="1:15">
      <c r="A15" s="588" t="s">
        <v>186</v>
      </c>
      <c r="B15" s="474" t="s">
        <v>187</v>
      </c>
      <c r="C15" s="503">
        <v>2006</v>
      </c>
      <c r="D15" s="516" t="s">
        <v>188</v>
      </c>
      <c r="E15" s="232">
        <v>736</v>
      </c>
      <c r="F15" s="954">
        <v>730</v>
      </c>
      <c r="G15" s="1013">
        <v>722</v>
      </c>
      <c r="H15" s="296">
        <v>61</v>
      </c>
      <c r="I15" s="201"/>
      <c r="J15" s="46">
        <f t="shared" si="0"/>
        <v>730</v>
      </c>
      <c r="K15" s="132">
        <f t="shared" si="1"/>
        <v>61</v>
      </c>
      <c r="L15" s="163">
        <f t="shared" si="2"/>
        <v>736</v>
      </c>
      <c r="M15" s="163">
        <f t="shared" si="3"/>
        <v>730</v>
      </c>
      <c r="N15" s="163">
        <f t="shared" si="4"/>
        <v>722</v>
      </c>
    </row>
    <row r="16" spans="1:15">
      <c r="A16" s="679" t="s">
        <v>167</v>
      </c>
      <c r="B16" s="518" t="s">
        <v>168</v>
      </c>
      <c r="C16" s="469">
        <v>2009</v>
      </c>
      <c r="D16" s="595" t="s">
        <v>169</v>
      </c>
      <c r="E16" s="232">
        <v>691</v>
      </c>
      <c r="F16" s="232">
        <v>714</v>
      </c>
      <c r="G16" s="188">
        <v>734</v>
      </c>
      <c r="H16" s="297">
        <v>61</v>
      </c>
      <c r="I16" s="136"/>
      <c r="J16" s="46">
        <f t="shared" si="0"/>
        <v>730</v>
      </c>
      <c r="K16" s="132">
        <f t="shared" si="1"/>
        <v>61</v>
      </c>
      <c r="L16" s="163">
        <f t="shared" si="2"/>
        <v>734</v>
      </c>
      <c r="M16" s="163">
        <f t="shared" si="3"/>
        <v>714</v>
      </c>
      <c r="N16" s="163">
        <f t="shared" si="4"/>
        <v>691</v>
      </c>
    </row>
    <row r="17" spans="1:14">
      <c r="A17" s="529" t="s">
        <v>213</v>
      </c>
      <c r="B17" s="474" t="s">
        <v>165</v>
      </c>
      <c r="C17" s="503">
        <v>2006</v>
      </c>
      <c r="D17" s="514" t="s">
        <v>188</v>
      </c>
      <c r="E17" s="232">
        <v>718</v>
      </c>
      <c r="F17" s="232">
        <v>727</v>
      </c>
      <c r="G17" s="188">
        <v>725</v>
      </c>
      <c r="H17" s="296">
        <v>59</v>
      </c>
      <c r="I17" s="136"/>
      <c r="J17" s="46">
        <f t="shared" si="0"/>
        <v>720</v>
      </c>
      <c r="K17" s="132">
        <f t="shared" si="1"/>
        <v>59</v>
      </c>
      <c r="L17" s="163">
        <f t="shared" si="2"/>
        <v>727</v>
      </c>
      <c r="M17" s="163">
        <f t="shared" si="3"/>
        <v>725</v>
      </c>
      <c r="N17" s="163">
        <f t="shared" si="4"/>
        <v>718</v>
      </c>
    </row>
    <row r="18" spans="1:14">
      <c r="A18" s="916" t="s">
        <v>179</v>
      </c>
      <c r="B18" s="835" t="s">
        <v>180</v>
      </c>
      <c r="C18" s="21">
        <v>2006</v>
      </c>
      <c r="D18" s="674" t="s">
        <v>56</v>
      </c>
      <c r="E18" s="269">
        <v>669</v>
      </c>
      <c r="F18" s="233"/>
      <c r="G18" s="1012">
        <v>726</v>
      </c>
      <c r="H18" s="297">
        <v>59</v>
      </c>
      <c r="I18" s="136"/>
      <c r="J18" s="46">
        <f t="shared" si="0"/>
        <v>720</v>
      </c>
      <c r="K18" s="132">
        <f t="shared" si="1"/>
        <v>59</v>
      </c>
      <c r="L18" s="163">
        <f t="shared" si="2"/>
        <v>726</v>
      </c>
      <c r="M18" s="163">
        <f t="shared" si="3"/>
        <v>0</v>
      </c>
      <c r="N18" s="163">
        <f t="shared" si="4"/>
        <v>669</v>
      </c>
    </row>
    <row r="19" spans="1:14">
      <c r="A19" s="588" t="s">
        <v>173</v>
      </c>
      <c r="B19" s="474" t="s">
        <v>174</v>
      </c>
      <c r="C19" s="503">
        <v>2009</v>
      </c>
      <c r="D19" s="602" t="s">
        <v>18</v>
      </c>
      <c r="E19" s="232">
        <v>725</v>
      </c>
      <c r="F19" s="236"/>
      <c r="G19" s="271">
        <v>709</v>
      </c>
      <c r="H19" s="296">
        <v>59</v>
      </c>
      <c r="I19" s="201"/>
      <c r="J19" s="46">
        <f t="shared" si="0"/>
        <v>720</v>
      </c>
      <c r="K19" s="132">
        <f t="shared" si="1"/>
        <v>59</v>
      </c>
      <c r="L19" s="163">
        <f t="shared" si="2"/>
        <v>725</v>
      </c>
      <c r="M19" s="163">
        <f t="shared" si="3"/>
        <v>0</v>
      </c>
      <c r="N19" s="163">
        <f t="shared" si="4"/>
        <v>709</v>
      </c>
    </row>
    <row r="20" spans="1:14">
      <c r="A20" s="588" t="s">
        <v>167</v>
      </c>
      <c r="B20" s="533" t="s">
        <v>192</v>
      </c>
      <c r="C20" s="469">
        <v>2005</v>
      </c>
      <c r="D20" s="595" t="s">
        <v>169</v>
      </c>
      <c r="E20" s="232">
        <v>713</v>
      </c>
      <c r="F20" s="225"/>
      <c r="G20" s="167">
        <v>719</v>
      </c>
      <c r="H20" s="296">
        <v>57</v>
      </c>
      <c r="I20" s="136"/>
      <c r="J20" s="46">
        <f t="shared" si="0"/>
        <v>710</v>
      </c>
      <c r="K20" s="132">
        <f t="shared" si="1"/>
        <v>57</v>
      </c>
      <c r="L20" s="163">
        <f t="shared" si="2"/>
        <v>719</v>
      </c>
      <c r="M20" s="163">
        <f t="shared" si="3"/>
        <v>0</v>
      </c>
      <c r="N20" s="163">
        <f t="shared" si="4"/>
        <v>713</v>
      </c>
    </row>
    <row r="21" spans="1:14">
      <c r="A21" s="913" t="s">
        <v>170</v>
      </c>
      <c r="B21" s="513" t="s">
        <v>171</v>
      </c>
      <c r="C21" s="481">
        <v>2007</v>
      </c>
      <c r="D21" s="514" t="s">
        <v>172</v>
      </c>
      <c r="E21" s="232">
        <v>680</v>
      </c>
      <c r="F21" s="225">
        <v>710</v>
      </c>
      <c r="G21" s="167">
        <v>718</v>
      </c>
      <c r="H21" s="296">
        <v>57</v>
      </c>
      <c r="I21" s="683"/>
      <c r="J21" s="46">
        <f t="shared" si="0"/>
        <v>710</v>
      </c>
      <c r="K21" s="132">
        <f t="shared" si="1"/>
        <v>57</v>
      </c>
      <c r="L21" s="163">
        <f t="shared" si="2"/>
        <v>718</v>
      </c>
      <c r="M21" s="163">
        <f t="shared" si="3"/>
        <v>710</v>
      </c>
      <c r="N21" s="163">
        <f t="shared" si="4"/>
        <v>680</v>
      </c>
    </row>
    <row r="22" spans="1:14">
      <c r="A22" s="529" t="s">
        <v>210</v>
      </c>
      <c r="B22" s="510" t="s">
        <v>180</v>
      </c>
      <c r="C22" s="469">
        <v>2008</v>
      </c>
      <c r="D22" s="604" t="s">
        <v>211</v>
      </c>
      <c r="E22" s="233"/>
      <c r="F22" s="226">
        <v>717</v>
      </c>
      <c r="G22" s="1012"/>
      <c r="H22" s="297">
        <v>57</v>
      </c>
      <c r="I22" s="786"/>
      <c r="J22" s="46">
        <f t="shared" si="0"/>
        <v>710</v>
      </c>
      <c r="K22" s="132">
        <f t="shared" si="1"/>
        <v>57</v>
      </c>
      <c r="L22" s="163">
        <f t="shared" si="2"/>
        <v>717</v>
      </c>
      <c r="M22" s="163">
        <f t="shared" si="3"/>
        <v>-717</v>
      </c>
      <c r="N22" s="163">
        <f t="shared" si="4"/>
        <v>717</v>
      </c>
    </row>
    <row r="23" spans="1:14">
      <c r="A23" s="588" t="s">
        <v>181</v>
      </c>
      <c r="B23" s="474" t="s">
        <v>182</v>
      </c>
      <c r="C23" s="504">
        <v>2008</v>
      </c>
      <c r="D23" s="595" t="s">
        <v>183</v>
      </c>
      <c r="E23" s="269">
        <v>708</v>
      </c>
      <c r="F23" s="236">
        <v>703</v>
      </c>
      <c r="G23" s="271">
        <v>714</v>
      </c>
      <c r="H23" s="296">
        <v>57</v>
      </c>
      <c r="I23" s="136"/>
      <c r="J23" s="46">
        <f t="shared" si="0"/>
        <v>710</v>
      </c>
      <c r="K23" s="132">
        <f t="shared" si="1"/>
        <v>57</v>
      </c>
      <c r="L23" s="163">
        <f t="shared" si="2"/>
        <v>714</v>
      </c>
      <c r="M23" s="163">
        <f t="shared" si="3"/>
        <v>708</v>
      </c>
      <c r="N23" s="163">
        <f t="shared" si="4"/>
        <v>703</v>
      </c>
    </row>
    <row r="24" spans="1:14">
      <c r="A24" s="529" t="s">
        <v>198</v>
      </c>
      <c r="B24" s="474" t="s">
        <v>199</v>
      </c>
      <c r="C24" s="469">
        <v>2009</v>
      </c>
      <c r="D24" s="604" t="s">
        <v>183</v>
      </c>
      <c r="E24" s="232">
        <v>691</v>
      </c>
      <c r="F24" s="225">
        <v>663</v>
      </c>
      <c r="G24" s="167">
        <v>711</v>
      </c>
      <c r="H24" s="297">
        <v>57</v>
      </c>
      <c r="I24" s="683"/>
      <c r="J24" s="46">
        <f t="shared" si="0"/>
        <v>710</v>
      </c>
      <c r="K24" s="132">
        <f t="shared" si="1"/>
        <v>57</v>
      </c>
      <c r="L24" s="163">
        <f t="shared" si="2"/>
        <v>711</v>
      </c>
      <c r="M24" s="163">
        <f t="shared" si="3"/>
        <v>691</v>
      </c>
      <c r="N24" s="163">
        <f t="shared" si="4"/>
        <v>663</v>
      </c>
    </row>
    <row r="25" spans="1:14">
      <c r="A25" s="529" t="s">
        <v>233</v>
      </c>
      <c r="B25" s="468" t="s">
        <v>182</v>
      </c>
      <c r="C25" s="469">
        <v>2007</v>
      </c>
      <c r="D25" s="514" t="s">
        <v>61</v>
      </c>
      <c r="E25" s="232">
        <v>703</v>
      </c>
      <c r="F25" s="225">
        <v>700</v>
      </c>
      <c r="G25" s="167">
        <v>705</v>
      </c>
      <c r="H25" s="298">
        <v>55</v>
      </c>
      <c r="I25" s="201"/>
      <c r="J25" s="46">
        <f t="shared" si="0"/>
        <v>700</v>
      </c>
      <c r="K25" s="132">
        <f t="shared" si="1"/>
        <v>55</v>
      </c>
      <c r="L25" s="163">
        <f t="shared" si="2"/>
        <v>705</v>
      </c>
      <c r="M25" s="163">
        <f t="shared" si="3"/>
        <v>703</v>
      </c>
      <c r="N25" s="163">
        <f t="shared" si="4"/>
        <v>700</v>
      </c>
    </row>
    <row r="26" spans="1:14">
      <c r="A26" s="529" t="s">
        <v>229</v>
      </c>
      <c r="B26" s="474" t="s">
        <v>230</v>
      </c>
      <c r="C26" s="469">
        <v>2006</v>
      </c>
      <c r="D26" s="592" t="s">
        <v>188</v>
      </c>
      <c r="E26" s="269">
        <v>680</v>
      </c>
      <c r="F26" s="966">
        <v>688</v>
      </c>
      <c r="G26" s="695">
        <v>700</v>
      </c>
      <c r="H26" s="298">
        <v>55</v>
      </c>
      <c r="I26" s="136"/>
      <c r="J26" s="46">
        <f t="shared" si="0"/>
        <v>700</v>
      </c>
      <c r="K26" s="132">
        <f t="shared" si="1"/>
        <v>55</v>
      </c>
      <c r="L26" s="163">
        <f t="shared" si="2"/>
        <v>700</v>
      </c>
      <c r="M26" s="163">
        <f t="shared" si="3"/>
        <v>688</v>
      </c>
      <c r="N26" s="163">
        <f t="shared" si="4"/>
        <v>680</v>
      </c>
    </row>
    <row r="27" spans="1:14">
      <c r="A27" s="915" t="s">
        <v>217</v>
      </c>
      <c r="B27" s="681" t="s">
        <v>185</v>
      </c>
      <c r="C27" s="22">
        <v>2006</v>
      </c>
      <c r="D27" s="674" t="s">
        <v>56</v>
      </c>
      <c r="E27" s="232">
        <v>654</v>
      </c>
      <c r="F27" s="236">
        <v>700</v>
      </c>
      <c r="G27" s="167">
        <v>682</v>
      </c>
      <c r="H27" s="296">
        <v>55</v>
      </c>
      <c r="I27" s="683"/>
      <c r="J27" s="46">
        <f t="shared" si="0"/>
        <v>700</v>
      </c>
      <c r="K27" s="132">
        <f t="shared" si="1"/>
        <v>55</v>
      </c>
      <c r="L27" s="163">
        <f t="shared" si="2"/>
        <v>700</v>
      </c>
      <c r="M27" s="163">
        <f t="shared" si="3"/>
        <v>682</v>
      </c>
      <c r="N27" s="163">
        <f t="shared" si="4"/>
        <v>654</v>
      </c>
    </row>
    <row r="28" spans="1:14">
      <c r="A28" s="916" t="s">
        <v>222</v>
      </c>
      <c r="B28" s="24" t="s">
        <v>182</v>
      </c>
      <c r="C28" s="680">
        <v>2006</v>
      </c>
      <c r="D28" s="595" t="s">
        <v>166</v>
      </c>
      <c r="E28" s="232">
        <v>662</v>
      </c>
      <c r="F28" s="225">
        <v>698</v>
      </c>
      <c r="G28" s="248">
        <v>670</v>
      </c>
      <c r="H28" s="297">
        <v>53</v>
      </c>
      <c r="I28" s="201"/>
      <c r="J28" s="46">
        <f t="shared" si="0"/>
        <v>690</v>
      </c>
      <c r="K28" s="132">
        <f t="shared" si="1"/>
        <v>53</v>
      </c>
      <c r="L28" s="163">
        <f t="shared" si="2"/>
        <v>698</v>
      </c>
      <c r="M28" s="163">
        <f t="shared" si="3"/>
        <v>670</v>
      </c>
      <c r="N28" s="163">
        <f t="shared" si="4"/>
        <v>662</v>
      </c>
    </row>
    <row r="29" spans="1:14">
      <c r="A29" s="588" t="s">
        <v>218</v>
      </c>
      <c r="B29" s="533" t="s">
        <v>219</v>
      </c>
      <c r="C29" s="469">
        <v>2008</v>
      </c>
      <c r="D29" s="472" t="s">
        <v>203</v>
      </c>
      <c r="E29" s="232">
        <v>687</v>
      </c>
      <c r="F29" s="225">
        <v>680</v>
      </c>
      <c r="G29" s="248">
        <v>695</v>
      </c>
      <c r="H29" s="296">
        <v>53</v>
      </c>
      <c r="I29" s="136"/>
      <c r="J29" s="46">
        <f t="shared" si="0"/>
        <v>690</v>
      </c>
      <c r="K29" s="132">
        <f t="shared" si="1"/>
        <v>53</v>
      </c>
      <c r="L29" s="163">
        <f t="shared" si="2"/>
        <v>695</v>
      </c>
      <c r="M29" s="163">
        <f t="shared" si="3"/>
        <v>687</v>
      </c>
      <c r="N29" s="163">
        <f t="shared" si="4"/>
        <v>680</v>
      </c>
    </row>
    <row r="30" spans="1:14">
      <c r="A30" s="839" t="s">
        <v>189</v>
      </c>
      <c r="B30" s="464" t="s">
        <v>180</v>
      </c>
      <c r="C30" s="539">
        <v>2005</v>
      </c>
      <c r="D30" s="507" t="s">
        <v>47</v>
      </c>
      <c r="E30" s="269">
        <v>670</v>
      </c>
      <c r="F30" s="226">
        <v>695</v>
      </c>
      <c r="G30" s="256">
        <v>681</v>
      </c>
      <c r="H30" s="297">
        <v>53</v>
      </c>
      <c r="I30" s="683"/>
      <c r="J30" s="46">
        <f t="shared" si="0"/>
        <v>690</v>
      </c>
      <c r="K30" s="132">
        <f t="shared" si="1"/>
        <v>53</v>
      </c>
      <c r="L30" s="163">
        <f t="shared" si="2"/>
        <v>695</v>
      </c>
      <c r="M30" s="163">
        <f t="shared" si="3"/>
        <v>681</v>
      </c>
      <c r="N30" s="163">
        <f t="shared" si="4"/>
        <v>670</v>
      </c>
    </row>
    <row r="31" spans="1:14">
      <c r="A31" s="529" t="s">
        <v>161</v>
      </c>
      <c r="B31" s="533" t="s">
        <v>162</v>
      </c>
      <c r="C31" s="469">
        <v>2006</v>
      </c>
      <c r="D31" s="595" t="s">
        <v>163</v>
      </c>
      <c r="E31" s="232">
        <v>678</v>
      </c>
      <c r="F31" s="236">
        <v>694</v>
      </c>
      <c r="G31" s="167"/>
      <c r="H31" s="296">
        <v>53</v>
      </c>
      <c r="I31" s="201"/>
      <c r="J31" s="46">
        <f t="shared" si="0"/>
        <v>690</v>
      </c>
      <c r="K31" s="132">
        <f t="shared" si="1"/>
        <v>53</v>
      </c>
      <c r="L31" s="163">
        <f t="shared" si="2"/>
        <v>694</v>
      </c>
      <c r="M31" s="163">
        <f t="shared" si="3"/>
        <v>0</v>
      </c>
      <c r="N31" s="163">
        <f t="shared" si="4"/>
        <v>678</v>
      </c>
    </row>
    <row r="32" spans="1:14">
      <c r="A32" s="476" t="s">
        <v>175</v>
      </c>
      <c r="B32" s="464" t="s">
        <v>176</v>
      </c>
      <c r="C32" s="508">
        <v>2007</v>
      </c>
      <c r="D32" s="505" t="s">
        <v>160</v>
      </c>
      <c r="E32" s="232">
        <v>693</v>
      </c>
      <c r="F32" s="225"/>
      <c r="G32" s="167"/>
      <c r="H32" s="296">
        <v>53</v>
      </c>
      <c r="I32" s="136"/>
      <c r="J32" s="46">
        <f t="shared" si="0"/>
        <v>690</v>
      </c>
      <c r="K32" s="132">
        <f t="shared" si="1"/>
        <v>53</v>
      </c>
      <c r="L32" s="163">
        <f t="shared" si="2"/>
        <v>693</v>
      </c>
      <c r="M32" s="163">
        <f t="shared" si="3"/>
        <v>-693</v>
      </c>
      <c r="N32" s="163">
        <f t="shared" si="4"/>
        <v>693</v>
      </c>
    </row>
    <row r="33" spans="1:14">
      <c r="A33" s="916" t="s">
        <v>193</v>
      </c>
      <c r="B33" s="24" t="s">
        <v>194</v>
      </c>
      <c r="C33" s="21">
        <v>2006</v>
      </c>
      <c r="D33" s="595" t="s">
        <v>166</v>
      </c>
      <c r="E33" s="232">
        <v>690</v>
      </c>
      <c r="F33" s="225"/>
      <c r="G33" s="248">
        <v>648</v>
      </c>
      <c r="H33" s="297">
        <v>53</v>
      </c>
      <c r="I33" s="682"/>
      <c r="J33" s="46">
        <f t="shared" si="0"/>
        <v>690</v>
      </c>
      <c r="K33" s="132">
        <f t="shared" si="1"/>
        <v>53</v>
      </c>
      <c r="L33" s="163">
        <f t="shared" si="2"/>
        <v>690</v>
      </c>
      <c r="M33" s="163">
        <f t="shared" si="3"/>
        <v>0</v>
      </c>
      <c r="N33" s="163">
        <f t="shared" si="4"/>
        <v>648</v>
      </c>
    </row>
    <row r="34" spans="1:14">
      <c r="A34" s="968" t="s">
        <v>239</v>
      </c>
      <c r="B34" s="474" t="s">
        <v>196</v>
      </c>
      <c r="C34" s="517">
        <v>2007</v>
      </c>
      <c r="D34" s="592" t="s">
        <v>188</v>
      </c>
      <c r="E34" s="233"/>
      <c r="F34" s="226">
        <v>664</v>
      </c>
      <c r="G34" s="256">
        <v>682</v>
      </c>
      <c r="H34" s="296">
        <v>51</v>
      </c>
      <c r="I34" s="683"/>
      <c r="J34" s="46">
        <f t="shared" si="0"/>
        <v>680</v>
      </c>
      <c r="K34" s="132">
        <f t="shared" si="1"/>
        <v>51</v>
      </c>
      <c r="L34" s="163">
        <f t="shared" si="2"/>
        <v>682</v>
      </c>
      <c r="M34" s="163">
        <f t="shared" si="3"/>
        <v>0</v>
      </c>
      <c r="N34" s="163">
        <f t="shared" si="4"/>
        <v>664</v>
      </c>
    </row>
    <row r="35" spans="1:14">
      <c r="A35" s="476" t="s">
        <v>177</v>
      </c>
      <c r="B35" s="489" t="s">
        <v>178</v>
      </c>
      <c r="C35" s="508">
        <v>2007</v>
      </c>
      <c r="D35" s="505" t="s">
        <v>160</v>
      </c>
      <c r="E35" s="269">
        <v>656</v>
      </c>
      <c r="F35" s="236">
        <v>661</v>
      </c>
      <c r="G35" s="167">
        <v>680</v>
      </c>
      <c r="H35" s="648">
        <v>51</v>
      </c>
      <c r="I35" s="136"/>
      <c r="J35" s="46">
        <f t="shared" si="0"/>
        <v>680</v>
      </c>
      <c r="K35" s="132">
        <f t="shared" si="1"/>
        <v>51</v>
      </c>
      <c r="L35" s="163">
        <f t="shared" si="2"/>
        <v>680</v>
      </c>
      <c r="M35" s="163">
        <f t="shared" si="3"/>
        <v>661</v>
      </c>
      <c r="N35" s="163">
        <f t="shared" si="4"/>
        <v>656</v>
      </c>
    </row>
    <row r="36" spans="1:14">
      <c r="A36" s="937" t="s">
        <v>214</v>
      </c>
      <c r="B36" s="939" t="s">
        <v>192</v>
      </c>
      <c r="C36" s="941">
        <v>2007</v>
      </c>
      <c r="D36" s="596" t="s">
        <v>166</v>
      </c>
      <c r="E36" s="232">
        <v>668</v>
      </c>
      <c r="F36" s="225">
        <v>661</v>
      </c>
      <c r="G36" s="248">
        <v>631</v>
      </c>
      <c r="H36" s="297">
        <v>51</v>
      </c>
      <c r="I36" s="683"/>
      <c r="J36" s="46">
        <f t="shared" si="0"/>
        <v>660</v>
      </c>
      <c r="K36" s="132">
        <f t="shared" si="1"/>
        <v>47</v>
      </c>
      <c r="L36" s="163">
        <f t="shared" si="2"/>
        <v>668</v>
      </c>
      <c r="M36" s="163">
        <f t="shared" si="3"/>
        <v>661</v>
      </c>
      <c r="N36" s="163">
        <f t="shared" si="4"/>
        <v>631</v>
      </c>
    </row>
    <row r="37" spans="1:14">
      <c r="A37" s="919" t="s">
        <v>238</v>
      </c>
      <c r="B37" s="621" t="s">
        <v>224</v>
      </c>
      <c r="C37" s="553">
        <v>2009</v>
      </c>
      <c r="D37" s="596" t="s">
        <v>183</v>
      </c>
      <c r="E37" s="232">
        <v>646</v>
      </c>
      <c r="F37" s="225">
        <v>677</v>
      </c>
      <c r="G37" s="167">
        <v>652</v>
      </c>
      <c r="H37" s="298">
        <v>49</v>
      </c>
      <c r="I37" s="201"/>
      <c r="J37" s="46">
        <f t="shared" si="0"/>
        <v>670</v>
      </c>
      <c r="K37" s="132">
        <f t="shared" si="1"/>
        <v>49</v>
      </c>
      <c r="L37" s="163">
        <f t="shared" si="2"/>
        <v>677</v>
      </c>
      <c r="M37" s="163">
        <f t="shared" si="3"/>
        <v>652</v>
      </c>
      <c r="N37" s="163">
        <f t="shared" si="4"/>
        <v>646</v>
      </c>
    </row>
    <row r="38" spans="1:14">
      <c r="A38" s="529" t="s">
        <v>197</v>
      </c>
      <c r="B38" s="474" t="s">
        <v>178</v>
      </c>
      <c r="C38" s="469">
        <v>2005</v>
      </c>
      <c r="D38" s="599" t="s">
        <v>50</v>
      </c>
      <c r="E38" s="233">
        <v>667</v>
      </c>
      <c r="F38" s="226">
        <v>673</v>
      </c>
      <c r="G38" s="167">
        <v>668</v>
      </c>
      <c r="H38" s="298">
        <v>49</v>
      </c>
      <c r="I38" s="136"/>
      <c r="J38" s="46">
        <f t="shared" si="0"/>
        <v>670</v>
      </c>
      <c r="K38" s="132">
        <f t="shared" si="1"/>
        <v>49</v>
      </c>
      <c r="L38" s="163">
        <f t="shared" si="2"/>
        <v>673</v>
      </c>
      <c r="M38" s="163">
        <f t="shared" si="3"/>
        <v>668</v>
      </c>
      <c r="N38" s="163">
        <f t="shared" si="4"/>
        <v>667</v>
      </c>
    </row>
    <row r="39" spans="1:14">
      <c r="A39" s="588" t="s">
        <v>212</v>
      </c>
      <c r="B39" s="533" t="s">
        <v>182</v>
      </c>
      <c r="C39" s="504">
        <v>2006</v>
      </c>
      <c r="D39" s="514" t="s">
        <v>172</v>
      </c>
      <c r="E39" s="269">
        <v>662</v>
      </c>
      <c r="F39" s="236">
        <v>672</v>
      </c>
      <c r="G39" s="271"/>
      <c r="H39" s="296">
        <v>49</v>
      </c>
      <c r="I39" s="683"/>
      <c r="J39" s="46">
        <f t="shared" ref="J39:J58" si="5">FLOOR(L39,10)</f>
        <v>670</v>
      </c>
      <c r="K39" s="132">
        <f t="shared" ref="K39:K58" si="6">IF(J39&lt;4.3,0,(J39-425)*0.2)</f>
        <v>49</v>
      </c>
      <c r="L39" s="163">
        <f t="shared" ref="L39:L58" si="7">MAX(E39:G39)</f>
        <v>672</v>
      </c>
      <c r="M39" s="163">
        <f t="shared" ref="M39:M58" si="8">SUM(E39:G39)-L39-N39</f>
        <v>0</v>
      </c>
      <c r="N39" s="163">
        <f t="shared" ref="N39:N58" si="9">MIN(E39:G39)</f>
        <v>662</v>
      </c>
    </row>
    <row r="40" spans="1:14">
      <c r="A40" s="476" t="s">
        <v>190</v>
      </c>
      <c r="B40" s="464" t="s">
        <v>191</v>
      </c>
      <c r="C40" s="539">
        <v>2007</v>
      </c>
      <c r="D40" s="505" t="s">
        <v>160</v>
      </c>
      <c r="E40" s="232">
        <v>656</v>
      </c>
      <c r="F40" s="225">
        <v>671</v>
      </c>
      <c r="G40" s="167">
        <v>642</v>
      </c>
      <c r="H40" s="296">
        <v>49</v>
      </c>
      <c r="I40" s="201"/>
      <c r="J40" s="46">
        <f t="shared" si="5"/>
        <v>670</v>
      </c>
      <c r="K40" s="132">
        <f t="shared" si="6"/>
        <v>49</v>
      </c>
      <c r="L40" s="163">
        <f t="shared" si="7"/>
        <v>671</v>
      </c>
      <c r="M40" s="163">
        <f t="shared" si="8"/>
        <v>656</v>
      </c>
      <c r="N40" s="163">
        <f t="shared" si="9"/>
        <v>642</v>
      </c>
    </row>
    <row r="41" spans="1:14">
      <c r="A41" s="588" t="s">
        <v>225</v>
      </c>
      <c r="B41" s="533" t="s">
        <v>226</v>
      </c>
      <c r="C41" s="469">
        <v>2006</v>
      </c>
      <c r="D41" s="472" t="s">
        <v>203</v>
      </c>
      <c r="E41" s="232">
        <v>671</v>
      </c>
      <c r="F41" s="225"/>
      <c r="G41" s="248"/>
      <c r="H41" s="297">
        <v>49</v>
      </c>
      <c r="I41" s="136"/>
      <c r="J41" s="46">
        <f t="shared" si="5"/>
        <v>670</v>
      </c>
      <c r="K41" s="132">
        <f t="shared" si="6"/>
        <v>49</v>
      </c>
      <c r="L41" s="163">
        <f t="shared" si="7"/>
        <v>671</v>
      </c>
      <c r="M41" s="163">
        <f t="shared" si="8"/>
        <v>-671</v>
      </c>
      <c r="N41" s="163">
        <f t="shared" si="9"/>
        <v>671</v>
      </c>
    </row>
    <row r="42" spans="1:14">
      <c r="A42" s="529" t="s">
        <v>247</v>
      </c>
      <c r="B42" s="510" t="s">
        <v>180</v>
      </c>
      <c r="C42" s="503">
        <v>2008</v>
      </c>
      <c r="D42" s="597" t="s">
        <v>169</v>
      </c>
      <c r="E42" s="269">
        <v>669</v>
      </c>
      <c r="F42" s="226">
        <v>667</v>
      </c>
      <c r="G42" s="256"/>
      <c r="H42" s="298">
        <v>47</v>
      </c>
      <c r="I42" s="136"/>
      <c r="J42" s="46">
        <f t="shared" si="5"/>
        <v>660</v>
      </c>
      <c r="K42" s="132">
        <f t="shared" si="6"/>
        <v>47</v>
      </c>
      <c r="L42" s="163">
        <f t="shared" si="7"/>
        <v>669</v>
      </c>
      <c r="M42" s="163">
        <f t="shared" si="8"/>
        <v>0</v>
      </c>
      <c r="N42" s="163">
        <f t="shared" si="9"/>
        <v>667</v>
      </c>
    </row>
    <row r="43" spans="1:14">
      <c r="A43" s="936" t="s">
        <v>220</v>
      </c>
      <c r="B43" s="515" t="s">
        <v>221</v>
      </c>
      <c r="C43" s="467">
        <v>2007</v>
      </c>
      <c r="D43" s="514" t="s">
        <v>172</v>
      </c>
      <c r="E43" s="233"/>
      <c r="F43" s="236">
        <v>648</v>
      </c>
      <c r="G43" s="167">
        <v>667</v>
      </c>
      <c r="H43" s="296">
        <v>47</v>
      </c>
      <c r="I43" s="201"/>
      <c r="J43" s="46">
        <f t="shared" si="5"/>
        <v>660</v>
      </c>
      <c r="K43" s="132">
        <f t="shared" si="6"/>
        <v>47</v>
      </c>
      <c r="L43" s="163">
        <f t="shared" si="7"/>
        <v>667</v>
      </c>
      <c r="M43" s="163">
        <f t="shared" si="8"/>
        <v>0</v>
      </c>
      <c r="N43" s="163">
        <f t="shared" si="9"/>
        <v>648</v>
      </c>
    </row>
    <row r="44" spans="1:14">
      <c r="A44" s="529" t="s">
        <v>195</v>
      </c>
      <c r="B44" s="468" t="s">
        <v>196</v>
      </c>
      <c r="C44" s="469">
        <v>2008</v>
      </c>
      <c r="D44" s="592" t="s">
        <v>61</v>
      </c>
      <c r="E44" s="237">
        <v>647</v>
      </c>
      <c r="F44" s="225">
        <v>665</v>
      </c>
      <c r="G44" s="167"/>
      <c r="H44" s="296">
        <v>47</v>
      </c>
      <c r="I44" s="136"/>
      <c r="J44" s="46">
        <f t="shared" si="5"/>
        <v>660</v>
      </c>
      <c r="K44" s="132">
        <f t="shared" si="6"/>
        <v>47</v>
      </c>
      <c r="L44" s="163">
        <f t="shared" si="7"/>
        <v>665</v>
      </c>
      <c r="M44" s="163">
        <f t="shared" si="8"/>
        <v>0</v>
      </c>
      <c r="N44" s="163">
        <f t="shared" si="9"/>
        <v>647</v>
      </c>
    </row>
    <row r="45" spans="1:14">
      <c r="A45" s="529" t="s">
        <v>242</v>
      </c>
      <c r="B45" s="474" t="s">
        <v>243</v>
      </c>
      <c r="C45" s="469">
        <v>2007</v>
      </c>
      <c r="D45" s="472" t="s">
        <v>203</v>
      </c>
      <c r="E45" s="232">
        <v>664</v>
      </c>
      <c r="F45" s="225"/>
      <c r="G45" s="248"/>
      <c r="H45" s="297">
        <v>47</v>
      </c>
      <c r="I45" s="683"/>
      <c r="J45" s="46">
        <f t="shared" si="5"/>
        <v>660</v>
      </c>
      <c r="K45" s="132">
        <f t="shared" si="6"/>
        <v>47</v>
      </c>
      <c r="L45" s="163">
        <f t="shared" si="7"/>
        <v>664</v>
      </c>
      <c r="M45" s="163">
        <f t="shared" si="8"/>
        <v>-664</v>
      </c>
      <c r="N45" s="163">
        <f t="shared" si="9"/>
        <v>664</v>
      </c>
    </row>
    <row r="46" spans="1:14">
      <c r="A46" s="679" t="s">
        <v>240</v>
      </c>
      <c r="B46" s="474" t="s">
        <v>241</v>
      </c>
      <c r="C46" s="503">
        <v>2009</v>
      </c>
      <c r="D46" s="514" t="s">
        <v>172</v>
      </c>
      <c r="E46" s="269">
        <v>645</v>
      </c>
      <c r="F46" s="226">
        <v>650</v>
      </c>
      <c r="G46" s="256">
        <v>663</v>
      </c>
      <c r="H46" s="298">
        <v>47</v>
      </c>
      <c r="I46" s="201"/>
      <c r="J46" s="46">
        <f t="shared" si="5"/>
        <v>660</v>
      </c>
      <c r="K46" s="132">
        <f t="shared" si="6"/>
        <v>47</v>
      </c>
      <c r="L46" s="163">
        <f t="shared" si="7"/>
        <v>663</v>
      </c>
      <c r="M46" s="163">
        <f t="shared" si="8"/>
        <v>650</v>
      </c>
      <c r="N46" s="163">
        <f t="shared" si="9"/>
        <v>645</v>
      </c>
    </row>
    <row r="47" spans="1:14">
      <c r="A47" s="529" t="s">
        <v>246</v>
      </c>
      <c r="B47" s="533" t="s">
        <v>216</v>
      </c>
      <c r="C47" s="469">
        <v>2006</v>
      </c>
      <c r="D47" s="602" t="s">
        <v>18</v>
      </c>
      <c r="E47" s="232">
        <v>647</v>
      </c>
      <c r="F47" s="236">
        <v>652</v>
      </c>
      <c r="G47" s="167">
        <v>662</v>
      </c>
      <c r="H47" s="296">
        <v>47</v>
      </c>
      <c r="I47" s="136"/>
      <c r="J47" s="46">
        <f t="shared" si="5"/>
        <v>660</v>
      </c>
      <c r="K47" s="132">
        <f t="shared" si="6"/>
        <v>47</v>
      </c>
      <c r="L47" s="163">
        <f t="shared" si="7"/>
        <v>662</v>
      </c>
      <c r="M47" s="163">
        <f t="shared" si="8"/>
        <v>652</v>
      </c>
      <c r="N47" s="163">
        <f t="shared" si="9"/>
        <v>647</v>
      </c>
    </row>
    <row r="48" spans="1:14">
      <c r="A48" s="529" t="s">
        <v>206</v>
      </c>
      <c r="B48" s="518" t="s">
        <v>207</v>
      </c>
      <c r="C48" s="469">
        <v>2008</v>
      </c>
      <c r="D48" s="595" t="s">
        <v>183</v>
      </c>
      <c r="E48" s="237">
        <v>641</v>
      </c>
      <c r="F48" s="226">
        <v>642</v>
      </c>
      <c r="G48" s="256">
        <v>660</v>
      </c>
      <c r="H48" s="297">
        <v>47</v>
      </c>
      <c r="I48" s="682"/>
      <c r="J48" s="46">
        <f t="shared" si="5"/>
        <v>660</v>
      </c>
      <c r="K48" s="132">
        <f t="shared" si="6"/>
        <v>47</v>
      </c>
      <c r="L48" s="163">
        <f t="shared" si="7"/>
        <v>660</v>
      </c>
      <c r="M48" s="163">
        <f t="shared" si="8"/>
        <v>642</v>
      </c>
      <c r="N48" s="163">
        <f t="shared" si="9"/>
        <v>641</v>
      </c>
    </row>
    <row r="49" spans="1:14">
      <c r="A49" s="529" t="s">
        <v>223</v>
      </c>
      <c r="B49" s="518" t="s">
        <v>224</v>
      </c>
      <c r="C49" s="469">
        <v>2006</v>
      </c>
      <c r="D49" s="595" t="s">
        <v>211</v>
      </c>
      <c r="E49" s="232">
        <v>636</v>
      </c>
      <c r="F49" s="236">
        <v>656</v>
      </c>
      <c r="G49" s="167"/>
      <c r="H49" s="298">
        <v>45</v>
      </c>
      <c r="I49" s="683"/>
      <c r="J49" s="46">
        <f t="shared" si="5"/>
        <v>650</v>
      </c>
      <c r="K49" s="132">
        <f t="shared" si="6"/>
        <v>45</v>
      </c>
      <c r="L49" s="163">
        <f t="shared" si="7"/>
        <v>656</v>
      </c>
      <c r="M49" s="163">
        <f t="shared" si="8"/>
        <v>0</v>
      </c>
      <c r="N49" s="163">
        <f t="shared" si="9"/>
        <v>636</v>
      </c>
    </row>
    <row r="50" spans="1:14">
      <c r="A50" s="476" t="s">
        <v>248</v>
      </c>
      <c r="B50" s="464" t="s">
        <v>196</v>
      </c>
      <c r="C50" s="539">
        <v>2007</v>
      </c>
      <c r="D50" s="567" t="s">
        <v>47</v>
      </c>
      <c r="E50" s="233">
        <v>635</v>
      </c>
      <c r="F50" s="226">
        <v>622</v>
      </c>
      <c r="G50" s="256">
        <v>652</v>
      </c>
      <c r="H50" s="296">
        <v>45</v>
      </c>
      <c r="I50" s="136"/>
      <c r="J50" s="46">
        <f t="shared" si="5"/>
        <v>650</v>
      </c>
      <c r="K50" s="132">
        <f t="shared" si="6"/>
        <v>45</v>
      </c>
      <c r="L50" s="163">
        <f t="shared" si="7"/>
        <v>652</v>
      </c>
      <c r="M50" s="163">
        <f t="shared" si="8"/>
        <v>635</v>
      </c>
      <c r="N50" s="163">
        <f t="shared" si="9"/>
        <v>622</v>
      </c>
    </row>
    <row r="51" spans="1:14">
      <c r="A51" s="918" t="s">
        <v>244</v>
      </c>
      <c r="B51" s="489" t="s">
        <v>159</v>
      </c>
      <c r="C51" s="508">
        <v>2008</v>
      </c>
      <c r="D51" s="505" t="s">
        <v>47</v>
      </c>
      <c r="E51" s="269">
        <v>640</v>
      </c>
      <c r="F51" s="236">
        <v>649</v>
      </c>
      <c r="G51" s="167">
        <v>609</v>
      </c>
      <c r="H51" s="648">
        <v>43</v>
      </c>
      <c r="I51" s="682"/>
      <c r="J51" s="46">
        <f t="shared" si="5"/>
        <v>640</v>
      </c>
      <c r="K51" s="132">
        <f t="shared" si="6"/>
        <v>43</v>
      </c>
      <c r="L51" s="163">
        <f t="shared" si="7"/>
        <v>649</v>
      </c>
      <c r="M51" s="163">
        <f t="shared" si="8"/>
        <v>640</v>
      </c>
      <c r="N51" s="163">
        <f t="shared" si="9"/>
        <v>609</v>
      </c>
    </row>
    <row r="52" spans="1:14">
      <c r="A52" s="529" t="s">
        <v>200</v>
      </c>
      <c r="B52" s="474" t="s">
        <v>201</v>
      </c>
      <c r="C52" s="469">
        <v>2008</v>
      </c>
      <c r="D52" s="598" t="s">
        <v>18</v>
      </c>
      <c r="E52" s="232">
        <v>646</v>
      </c>
      <c r="F52" s="225">
        <v>623</v>
      </c>
      <c r="G52" s="167">
        <v>648</v>
      </c>
      <c r="H52" s="296">
        <v>43</v>
      </c>
      <c r="I52" s="683"/>
      <c r="J52" s="46">
        <f t="shared" si="5"/>
        <v>640</v>
      </c>
      <c r="K52" s="132">
        <f t="shared" si="6"/>
        <v>43</v>
      </c>
      <c r="L52" s="163">
        <f t="shared" si="7"/>
        <v>648</v>
      </c>
      <c r="M52" s="163">
        <f t="shared" si="8"/>
        <v>646</v>
      </c>
      <c r="N52" s="163">
        <f t="shared" si="9"/>
        <v>623</v>
      </c>
    </row>
    <row r="53" spans="1:14">
      <c r="A53" s="916" t="s">
        <v>231</v>
      </c>
      <c r="B53" s="24" t="s">
        <v>232</v>
      </c>
      <c r="C53" s="21">
        <v>2005</v>
      </c>
      <c r="D53" s="674" t="s">
        <v>56</v>
      </c>
      <c r="E53" s="232">
        <v>619</v>
      </c>
      <c r="F53" s="225">
        <v>647</v>
      </c>
      <c r="G53" s="167">
        <v>643</v>
      </c>
      <c r="H53" s="297">
        <v>43</v>
      </c>
      <c r="I53" s="136"/>
      <c r="J53" s="46">
        <f t="shared" si="5"/>
        <v>640</v>
      </c>
      <c r="K53" s="132">
        <f t="shared" si="6"/>
        <v>43</v>
      </c>
      <c r="L53" s="163">
        <f t="shared" si="7"/>
        <v>647</v>
      </c>
      <c r="M53" s="163">
        <f t="shared" si="8"/>
        <v>643</v>
      </c>
      <c r="N53" s="163">
        <f t="shared" si="9"/>
        <v>619</v>
      </c>
    </row>
    <row r="54" spans="1:14">
      <c r="A54" s="1009" t="s">
        <v>227</v>
      </c>
      <c r="B54" s="24" t="s">
        <v>228</v>
      </c>
      <c r="C54" s="680">
        <v>2007</v>
      </c>
      <c r="D54" s="674" t="s">
        <v>56</v>
      </c>
      <c r="E54" s="269">
        <v>621</v>
      </c>
      <c r="F54" s="226">
        <v>636</v>
      </c>
      <c r="G54" s="256">
        <v>643</v>
      </c>
      <c r="H54" s="298">
        <v>43</v>
      </c>
      <c r="I54" s="682"/>
      <c r="J54" s="46">
        <f t="shared" si="5"/>
        <v>640</v>
      </c>
      <c r="K54" s="132">
        <f t="shared" si="6"/>
        <v>43</v>
      </c>
      <c r="L54" s="163">
        <f t="shared" si="7"/>
        <v>643</v>
      </c>
      <c r="M54" s="163">
        <f t="shared" si="8"/>
        <v>636</v>
      </c>
      <c r="N54" s="163">
        <f t="shared" si="9"/>
        <v>621</v>
      </c>
    </row>
    <row r="55" spans="1:14">
      <c r="A55" s="529" t="s">
        <v>245</v>
      </c>
      <c r="B55" s="510" t="s">
        <v>165</v>
      </c>
      <c r="C55" s="469">
        <v>2007</v>
      </c>
      <c r="D55" s="596" t="s">
        <v>211</v>
      </c>
      <c r="E55" s="233"/>
      <c r="F55" s="236"/>
      <c r="G55" s="167">
        <v>635</v>
      </c>
      <c r="H55" s="296">
        <v>41</v>
      </c>
      <c r="I55" s="683"/>
      <c r="J55" s="46">
        <f t="shared" si="5"/>
        <v>630</v>
      </c>
      <c r="K55" s="132">
        <f t="shared" si="6"/>
        <v>41</v>
      </c>
      <c r="L55" s="163">
        <f t="shared" si="7"/>
        <v>635</v>
      </c>
      <c r="M55" s="163">
        <f t="shared" si="8"/>
        <v>-635</v>
      </c>
      <c r="N55" s="163">
        <f t="shared" si="9"/>
        <v>635</v>
      </c>
    </row>
    <row r="56" spans="1:14">
      <c r="A56" s="529" t="s">
        <v>234</v>
      </c>
      <c r="B56" s="474" t="s">
        <v>235</v>
      </c>
      <c r="C56" s="504">
        <v>2007</v>
      </c>
      <c r="D56" s="597" t="s">
        <v>169</v>
      </c>
      <c r="E56" s="237">
        <v>607</v>
      </c>
      <c r="F56" s="236">
        <v>615</v>
      </c>
      <c r="G56" s="167">
        <v>608</v>
      </c>
      <c r="H56" s="296">
        <v>37</v>
      </c>
      <c r="I56" s="136"/>
      <c r="J56" s="46">
        <f t="shared" si="5"/>
        <v>610</v>
      </c>
      <c r="K56" s="132">
        <f t="shared" si="6"/>
        <v>37</v>
      </c>
      <c r="L56" s="163">
        <f t="shared" si="7"/>
        <v>615</v>
      </c>
      <c r="M56" s="163">
        <f t="shared" si="8"/>
        <v>608</v>
      </c>
      <c r="N56" s="163">
        <f t="shared" si="9"/>
        <v>607</v>
      </c>
    </row>
    <row r="57" spans="1:14">
      <c r="A57" s="476"/>
      <c r="B57" s="464"/>
      <c r="C57" s="508"/>
      <c r="D57" s="505"/>
      <c r="E57" s="232"/>
      <c r="F57" s="225"/>
      <c r="G57" s="167"/>
      <c r="H57" s="296"/>
      <c r="I57" s="682"/>
      <c r="J57" s="46">
        <f t="shared" si="5"/>
        <v>0</v>
      </c>
      <c r="K57" s="132">
        <f t="shared" si="6"/>
        <v>0</v>
      </c>
      <c r="L57" s="163">
        <f t="shared" si="7"/>
        <v>0</v>
      </c>
      <c r="M57" s="163">
        <f t="shared" si="8"/>
        <v>0</v>
      </c>
      <c r="N57" s="163">
        <f t="shared" si="9"/>
        <v>0</v>
      </c>
    </row>
    <row r="58" spans="1:14">
      <c r="A58" s="529"/>
      <c r="B58" s="474"/>
      <c r="C58" s="503"/>
      <c r="D58" s="599"/>
      <c r="E58" s="233"/>
      <c r="F58" s="226"/>
      <c r="G58" s="167"/>
      <c r="H58" s="297"/>
      <c r="I58" s="683"/>
      <c r="J58" s="46">
        <f t="shared" si="5"/>
        <v>0</v>
      </c>
      <c r="K58" s="132">
        <f t="shared" si="6"/>
        <v>0</v>
      </c>
      <c r="L58" s="163">
        <f t="shared" si="7"/>
        <v>0</v>
      </c>
      <c r="M58" s="163">
        <f t="shared" si="8"/>
        <v>0</v>
      </c>
      <c r="N58" s="163">
        <f t="shared" si="9"/>
        <v>0</v>
      </c>
    </row>
    <row r="59" spans="1:14">
      <c r="A59" s="482"/>
      <c r="B59" s="489"/>
      <c r="C59" s="508"/>
      <c r="D59" s="523"/>
      <c r="E59" s="232"/>
      <c r="F59" s="652"/>
      <c r="G59" s="250"/>
      <c r="H59" s="648"/>
      <c r="I59" s="136"/>
      <c r="J59" s="46">
        <f t="shared" ref="J59:J70" si="10">FLOOR(L59,10)</f>
        <v>0</v>
      </c>
      <c r="K59" s="132">
        <f t="shared" ref="K59:K70" si="11">IF(J59&lt;4.3,0,(J59-425)*0.2)</f>
        <v>0</v>
      </c>
      <c r="L59" s="163">
        <f t="shared" ref="L59:L70" si="12">MAX(E59:G59)</f>
        <v>0</v>
      </c>
      <c r="M59" s="163">
        <f t="shared" ref="M59:M70" si="13">SUM(E59:G59)-L59-N59</f>
        <v>0</v>
      </c>
      <c r="N59" s="163">
        <f t="shared" ref="N59:N70" si="14">MIN(E59:G59)</f>
        <v>0</v>
      </c>
    </row>
    <row r="60" spans="1:14">
      <c r="A60" s="473"/>
      <c r="B60" s="474"/>
      <c r="C60" s="469"/>
      <c r="D60" s="604"/>
      <c r="E60" s="232"/>
      <c r="F60" s="225"/>
      <c r="G60" s="167"/>
      <c r="H60" s="297"/>
      <c r="I60" s="683"/>
      <c r="J60" s="46">
        <f t="shared" si="10"/>
        <v>0</v>
      </c>
      <c r="K60" s="132">
        <f t="shared" si="11"/>
        <v>0</v>
      </c>
      <c r="L60" s="163">
        <f t="shared" si="12"/>
        <v>0</v>
      </c>
      <c r="M60" s="163">
        <f t="shared" si="13"/>
        <v>0</v>
      </c>
      <c r="N60" s="163">
        <f t="shared" si="14"/>
        <v>0</v>
      </c>
    </row>
    <row r="61" spans="1:14">
      <c r="A61" s="473"/>
      <c r="B61" s="474"/>
      <c r="C61" s="469"/>
      <c r="D61" s="595"/>
      <c r="E61" s="232"/>
      <c r="F61" s="225"/>
      <c r="G61" s="167"/>
      <c r="H61" s="298"/>
      <c r="I61" s="786"/>
      <c r="J61" s="46">
        <f t="shared" si="10"/>
        <v>0</v>
      </c>
      <c r="K61" s="132">
        <f t="shared" si="11"/>
        <v>0</v>
      </c>
      <c r="L61" s="163">
        <f t="shared" si="12"/>
        <v>0</v>
      </c>
      <c r="M61" s="163">
        <f t="shared" si="13"/>
        <v>0</v>
      </c>
      <c r="N61" s="163">
        <f t="shared" si="14"/>
        <v>0</v>
      </c>
    </row>
    <row r="62" spans="1:14">
      <c r="A62" s="512"/>
      <c r="B62" s="515"/>
      <c r="C62" s="467"/>
      <c r="D62" s="514"/>
      <c r="E62" s="237"/>
      <c r="F62" s="367"/>
      <c r="G62" s="167"/>
      <c r="H62" s="296"/>
      <c r="I62" s="786"/>
      <c r="J62" s="46">
        <f t="shared" si="10"/>
        <v>0</v>
      </c>
      <c r="K62" s="132">
        <f t="shared" si="11"/>
        <v>0</v>
      </c>
      <c r="L62" s="163">
        <f t="shared" si="12"/>
        <v>0</v>
      </c>
      <c r="M62" s="163">
        <f t="shared" si="13"/>
        <v>0</v>
      </c>
      <c r="N62" s="163">
        <f t="shared" si="14"/>
        <v>0</v>
      </c>
    </row>
    <row r="63" spans="1:14">
      <c r="A63" s="494"/>
      <c r="B63" s="533"/>
      <c r="C63" s="504"/>
      <c r="D63" s="540"/>
      <c r="E63" s="233"/>
      <c r="F63" s="226"/>
      <c r="G63" s="256"/>
      <c r="H63" s="297"/>
      <c r="I63" s="786"/>
      <c r="J63" s="46">
        <f t="shared" si="10"/>
        <v>0</v>
      </c>
      <c r="K63" s="132">
        <f t="shared" si="11"/>
        <v>0</v>
      </c>
      <c r="L63" s="163">
        <f t="shared" si="12"/>
        <v>0</v>
      </c>
      <c r="M63" s="163">
        <f t="shared" si="13"/>
        <v>0</v>
      </c>
      <c r="N63" s="163">
        <f t="shared" si="14"/>
        <v>0</v>
      </c>
    </row>
    <row r="64" spans="1:14">
      <c r="A64" s="473"/>
      <c r="B64" s="474"/>
      <c r="C64" s="469"/>
      <c r="D64" s="604"/>
      <c r="E64" s="237"/>
      <c r="F64" s="236"/>
      <c r="G64" s="167"/>
      <c r="H64" s="298"/>
      <c r="I64" s="786"/>
      <c r="J64" s="46">
        <f t="shared" si="10"/>
        <v>0</v>
      </c>
      <c r="K64" s="132">
        <f t="shared" si="11"/>
        <v>0</v>
      </c>
      <c r="L64" s="163">
        <f t="shared" si="12"/>
        <v>0</v>
      </c>
      <c r="M64" s="163">
        <f t="shared" si="13"/>
        <v>0</v>
      </c>
      <c r="N64" s="163">
        <f t="shared" si="14"/>
        <v>0</v>
      </c>
    </row>
    <row r="65" spans="1:14">
      <c r="A65" s="473"/>
      <c r="B65" s="474"/>
      <c r="C65" s="469"/>
      <c r="D65" s="514"/>
      <c r="E65" s="232"/>
      <c r="F65" s="225"/>
      <c r="G65" s="167"/>
      <c r="H65" s="298"/>
      <c r="I65" s="786"/>
      <c r="J65" s="46">
        <f t="shared" si="10"/>
        <v>0</v>
      </c>
      <c r="K65" s="132">
        <f t="shared" si="11"/>
        <v>0</v>
      </c>
      <c r="L65" s="163">
        <f t="shared" si="12"/>
        <v>0</v>
      </c>
      <c r="M65" s="163">
        <f t="shared" si="13"/>
        <v>0</v>
      </c>
      <c r="N65" s="163">
        <f t="shared" si="14"/>
        <v>0</v>
      </c>
    </row>
    <row r="66" spans="1:14">
      <c r="A66" s="473"/>
      <c r="B66" s="474"/>
      <c r="C66" s="469"/>
      <c r="D66" s="595"/>
      <c r="E66" s="269"/>
      <c r="F66" s="367"/>
      <c r="G66" s="167"/>
      <c r="H66" s="296"/>
      <c r="I66" s="786"/>
      <c r="J66" s="46">
        <f t="shared" si="10"/>
        <v>0</v>
      </c>
      <c r="K66" s="132">
        <f t="shared" si="11"/>
        <v>0</v>
      </c>
      <c r="L66" s="163">
        <f t="shared" si="12"/>
        <v>0</v>
      </c>
      <c r="M66" s="163">
        <f t="shared" si="13"/>
        <v>0</v>
      </c>
      <c r="N66" s="163">
        <f t="shared" si="14"/>
        <v>0</v>
      </c>
    </row>
    <row r="67" spans="1:14">
      <c r="A67" s="494"/>
      <c r="B67" s="510"/>
      <c r="C67" s="504"/>
      <c r="D67" s="596"/>
      <c r="E67" s="373"/>
      <c r="F67" s="782"/>
      <c r="G67" s="271"/>
      <c r="H67" s="692"/>
      <c r="I67" s="201"/>
      <c r="J67" s="46">
        <f t="shared" si="10"/>
        <v>0</v>
      </c>
      <c r="K67" s="132">
        <f t="shared" si="11"/>
        <v>0</v>
      </c>
      <c r="L67" s="163">
        <f t="shared" si="12"/>
        <v>0</v>
      </c>
      <c r="M67" s="163">
        <f t="shared" si="13"/>
        <v>0</v>
      </c>
      <c r="N67" s="163">
        <f t="shared" si="14"/>
        <v>0</v>
      </c>
    </row>
    <row r="68" spans="1:14">
      <c r="A68" s="660"/>
      <c r="B68" s="518"/>
      <c r="C68" s="469"/>
      <c r="D68" s="595"/>
      <c r="E68" s="373"/>
      <c r="F68" s="225"/>
      <c r="G68" s="271"/>
      <c r="H68" s="296"/>
      <c r="I68" s="136"/>
      <c r="J68" s="46">
        <f t="shared" si="10"/>
        <v>0</v>
      </c>
      <c r="K68" s="132">
        <f t="shared" si="11"/>
        <v>0</v>
      </c>
      <c r="L68" s="163">
        <f t="shared" si="12"/>
        <v>0</v>
      </c>
      <c r="M68" s="163">
        <f t="shared" si="13"/>
        <v>0</v>
      </c>
      <c r="N68" s="163">
        <f t="shared" si="14"/>
        <v>0</v>
      </c>
    </row>
    <row r="69" spans="1:14">
      <c r="A69" s="463"/>
      <c r="B69" s="495"/>
      <c r="C69" s="508"/>
      <c r="D69" s="507"/>
      <c r="E69" s="269"/>
      <c r="F69" s="367"/>
      <c r="G69" s="248"/>
      <c r="H69" s="649"/>
      <c r="I69" s="683"/>
      <c r="J69" s="46">
        <f t="shared" si="10"/>
        <v>0</v>
      </c>
      <c r="K69" s="132">
        <f t="shared" si="11"/>
        <v>0</v>
      </c>
      <c r="L69" s="163">
        <f t="shared" si="12"/>
        <v>0</v>
      </c>
      <c r="M69" s="163">
        <f t="shared" si="13"/>
        <v>0</v>
      </c>
      <c r="N69" s="163">
        <f t="shared" si="14"/>
        <v>0</v>
      </c>
    </row>
    <row r="70" spans="1:14">
      <c r="A70" s="473"/>
      <c r="B70" s="474"/>
      <c r="C70" s="469"/>
      <c r="D70" s="598"/>
      <c r="E70" s="237"/>
      <c r="F70" s="367"/>
      <c r="G70" s="167"/>
      <c r="H70" s="297"/>
      <c r="I70" s="201"/>
      <c r="J70" s="46">
        <f t="shared" si="10"/>
        <v>0</v>
      </c>
      <c r="K70" s="132">
        <f t="shared" si="11"/>
        <v>0</v>
      </c>
      <c r="L70" s="163">
        <f t="shared" si="12"/>
        <v>0</v>
      </c>
      <c r="M70" s="163">
        <f t="shared" si="13"/>
        <v>0</v>
      </c>
      <c r="N70" s="163">
        <f t="shared" si="14"/>
        <v>0</v>
      </c>
    </row>
    <row r="71" spans="1:14">
      <c r="A71" s="494"/>
      <c r="B71" s="533"/>
      <c r="C71" s="504"/>
      <c r="D71" s="597"/>
      <c r="E71" s="232"/>
      <c r="F71" s="225"/>
      <c r="G71" s="271"/>
      <c r="H71" s="298"/>
      <c r="I71" s="136"/>
      <c r="J71" s="46">
        <f t="shared" ref="J71:J72" si="15">FLOOR(L71,10)</f>
        <v>0</v>
      </c>
      <c r="K71" s="132">
        <f t="shared" ref="K71:K72" si="16">IF(J71&lt;4.3,0,(J71-425)*0.2)</f>
        <v>0</v>
      </c>
      <c r="L71" s="163">
        <f t="shared" ref="L71:L72" si="17">MAX(E71:G71)</f>
        <v>0</v>
      </c>
      <c r="M71" s="163">
        <f t="shared" ref="M71:M72" si="18">SUM(E71:G71)-L71-N71</f>
        <v>0</v>
      </c>
      <c r="N71" s="163">
        <f t="shared" ref="N71:N72" si="19">MIN(E71:G71)</f>
        <v>0</v>
      </c>
    </row>
    <row r="72" spans="1:14">
      <c r="A72" s="660"/>
      <c r="B72" s="474"/>
      <c r="C72" s="503"/>
      <c r="D72" s="604"/>
      <c r="E72" s="269"/>
      <c r="F72" s="226"/>
      <c r="G72" s="695"/>
      <c r="H72" s="296"/>
      <c r="I72" s="683"/>
      <c r="J72" s="46">
        <f t="shared" si="15"/>
        <v>0</v>
      </c>
      <c r="K72" s="132">
        <f t="shared" si="16"/>
        <v>0</v>
      </c>
      <c r="L72" s="163">
        <f t="shared" si="17"/>
        <v>0</v>
      </c>
      <c r="M72" s="538">
        <f t="shared" si="18"/>
        <v>0</v>
      </c>
      <c r="N72" s="163">
        <f t="shared" si="19"/>
        <v>0</v>
      </c>
    </row>
    <row r="73" spans="1:14">
      <c r="A73" s="463"/>
      <c r="B73" s="464"/>
      <c r="C73" s="508"/>
      <c r="D73" s="505"/>
      <c r="E73" s="233"/>
      <c r="F73" s="236"/>
      <c r="G73" s="167"/>
      <c r="H73" s="790"/>
      <c r="I73" s="683"/>
      <c r="J73" s="46">
        <f t="shared" ref="J73" si="20">FLOOR(L73,10)</f>
        <v>0</v>
      </c>
      <c r="K73" s="132">
        <f t="shared" ref="K73" si="21">IF(J73&lt;4.3,0,(J73-425)*0.2)</f>
        <v>0</v>
      </c>
      <c r="L73" s="163">
        <f t="shared" ref="L73" si="22">MAX(E73:G73)</f>
        <v>0</v>
      </c>
      <c r="M73" s="538">
        <f t="shared" ref="M73" si="23">SUM(E73:G73)-L73-N73</f>
        <v>0</v>
      </c>
      <c r="N73" s="163">
        <f t="shared" ref="N73" si="24">MIN(E73:G73)</f>
        <v>0</v>
      </c>
    </row>
    <row r="74" spans="1:14" ht="15.75" thickBot="1">
      <c r="A74" s="52"/>
      <c r="B74" s="51"/>
      <c r="C74" s="50"/>
      <c r="D74" s="168"/>
      <c r="E74" s="180"/>
      <c r="F74" s="182"/>
      <c r="G74" s="789"/>
      <c r="H74" s="791"/>
      <c r="I74" s="792"/>
      <c r="J74" s="46">
        <f t="shared" ref="J74" si="25">FLOOR(L74,10)</f>
        <v>0</v>
      </c>
      <c r="K74" s="132">
        <f t="shared" ref="K74" si="26">IF(J74&lt;4.3,0,(J74-425)*0.2)</f>
        <v>0</v>
      </c>
      <c r="L74" s="163">
        <f t="shared" ref="L74" si="27">MAX(E74:G74)</f>
        <v>0</v>
      </c>
      <c r="M74" s="163">
        <f t="shared" ref="M74" si="28">SUM(E74:G74)-L74-N74</f>
        <v>0</v>
      </c>
      <c r="N74" s="163">
        <f t="shared" ref="N74" si="29">MIN(E74:G74)</f>
        <v>0</v>
      </c>
    </row>
    <row r="75" spans="1:14">
      <c r="C75" s="43"/>
      <c r="E75" s="181"/>
      <c r="F75" s="181"/>
      <c r="G75" s="181"/>
      <c r="H75" s="181"/>
      <c r="I75" s="181"/>
    </row>
  </sheetData>
  <sortState xmlns:xlrd2="http://schemas.microsoft.com/office/spreadsheetml/2017/richdata2" ref="A7:N58">
    <sortCondition descending="1" ref="H7:H58"/>
    <sortCondition descending="1" ref="L7:L58"/>
    <sortCondition descending="1" ref="M7:M58"/>
  </sortState>
  <mergeCells count="3">
    <mergeCell ref="A1:I1"/>
    <mergeCell ref="A4:I4"/>
    <mergeCell ref="F2:I2"/>
  </mergeCells>
  <phoneticPr fontId="74" type="noConversion"/>
  <conditionalFormatting sqref="E7:G74">
    <cfRule type="cellIs" dxfId="1" priority="8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N73"/>
  <sheetViews>
    <sheetView zoomScale="130" zoomScaleNormal="130" workbookViewId="0">
      <selection activeCell="N40" sqref="N40"/>
    </sheetView>
  </sheetViews>
  <sheetFormatPr defaultRowHeight="15"/>
  <cols>
    <col min="1" max="1" width="14.140625" style="205" customWidth="1"/>
    <col min="2" max="2" width="11" customWidth="1"/>
    <col min="3" max="3" width="8.7109375" customWidth="1"/>
    <col min="4" max="4" width="31.28515625" customWidth="1"/>
    <col min="8" max="8" width="7.42578125" customWidth="1"/>
    <col min="10" max="10" width="7.28515625" customWidth="1"/>
    <col min="11" max="11" width="5.7109375" customWidth="1"/>
  </cols>
  <sheetData>
    <row r="1" spans="1:14" ht="23.25">
      <c r="A1" s="1074" t="s">
        <v>154</v>
      </c>
      <c r="B1" s="1074"/>
      <c r="C1" s="1074"/>
      <c r="D1" s="1074"/>
      <c r="E1" s="1074"/>
      <c r="F1" s="1074"/>
      <c r="G1" s="1074"/>
      <c r="H1" s="1074"/>
      <c r="I1" s="1074"/>
    </row>
    <row r="2" spans="1:14" ht="15.75">
      <c r="A2" s="203" t="s">
        <v>1</v>
      </c>
      <c r="G2" s="1048" t="s">
        <v>2</v>
      </c>
      <c r="H2" s="1049"/>
      <c r="I2" s="1049"/>
    </row>
    <row r="4" spans="1:14" ht="15.75">
      <c r="A4" s="204" t="s">
        <v>250</v>
      </c>
      <c r="B4" s="214"/>
      <c r="C4" s="39"/>
      <c r="D4" s="39"/>
      <c r="E4" s="39"/>
      <c r="F4" s="39"/>
      <c r="G4" s="39"/>
      <c r="H4" s="39"/>
      <c r="I4" s="39"/>
      <c r="J4">
        <v>997</v>
      </c>
      <c r="N4" s="1"/>
    </row>
    <row r="5" spans="1:14" ht="15.75" thickBot="1">
      <c r="A5" s="208"/>
      <c r="B5" s="38"/>
      <c r="C5" s="38"/>
      <c r="D5" s="38"/>
      <c r="E5" s="38"/>
      <c r="F5" s="38"/>
      <c r="G5" s="38"/>
      <c r="H5" s="38"/>
      <c r="I5" s="38"/>
      <c r="N5" s="1"/>
    </row>
    <row r="6" spans="1:14" ht="24" thickTop="1" thickBot="1">
      <c r="A6" s="215" t="s">
        <v>4</v>
      </c>
      <c r="B6" s="787" t="s">
        <v>5</v>
      </c>
      <c r="C6" s="37" t="s">
        <v>6</v>
      </c>
      <c r="D6" s="198" t="s">
        <v>7</v>
      </c>
      <c r="E6" s="35" t="s">
        <v>123</v>
      </c>
      <c r="F6" s="34" t="s">
        <v>124</v>
      </c>
      <c r="G6" s="34" t="s">
        <v>125</v>
      </c>
      <c r="H6" s="33" t="s">
        <v>139</v>
      </c>
      <c r="I6" s="32" t="s">
        <v>10</v>
      </c>
      <c r="J6" s="31"/>
      <c r="K6" s="120"/>
      <c r="L6" s="30">
        <v>1</v>
      </c>
      <c r="M6" s="30">
        <v>2</v>
      </c>
      <c r="N6" s="42">
        <v>3</v>
      </c>
    </row>
    <row r="7" spans="1:14">
      <c r="A7" s="529" t="s">
        <v>197</v>
      </c>
      <c r="B7" s="533" t="s">
        <v>178</v>
      </c>
      <c r="C7" s="555">
        <v>2005</v>
      </c>
      <c r="D7" s="601" t="s">
        <v>50</v>
      </c>
      <c r="E7" s="231">
        <v>1138</v>
      </c>
      <c r="F7" s="224">
        <v>1145</v>
      </c>
      <c r="G7" s="253">
        <v>1200</v>
      </c>
      <c r="H7" s="293">
        <v>70</v>
      </c>
      <c r="I7" s="137">
        <v>1</v>
      </c>
      <c r="J7" s="46">
        <f t="shared" ref="J7:J38" si="0">FLOOR(L7,10)</f>
        <v>1200</v>
      </c>
      <c r="K7">
        <f>IF(J7&lt;5.1,0,(J7-500)*0.1)</f>
        <v>70</v>
      </c>
      <c r="L7" s="366">
        <f t="shared" ref="L7:L38" si="1">MAX(E7:G7)</f>
        <v>1200</v>
      </c>
      <c r="M7" s="366">
        <f t="shared" ref="M7:M16" si="2">SUM(E7:G7)-L7-N7</f>
        <v>1145</v>
      </c>
      <c r="N7" s="366">
        <f t="shared" ref="N7:N16" si="3">MIN(E7:G7)</f>
        <v>1138</v>
      </c>
    </row>
    <row r="8" spans="1:14">
      <c r="A8" s="529" t="s">
        <v>236</v>
      </c>
      <c r="B8" s="474" t="s">
        <v>237</v>
      </c>
      <c r="C8" s="469">
        <v>2006</v>
      </c>
      <c r="D8" s="598" t="s">
        <v>50</v>
      </c>
      <c r="E8" s="232">
        <v>1178</v>
      </c>
      <c r="F8" s="225">
        <v>1198</v>
      </c>
      <c r="G8" s="167">
        <v>1153</v>
      </c>
      <c r="H8" s="294">
        <v>69</v>
      </c>
      <c r="I8" s="682">
        <v>2</v>
      </c>
      <c r="J8" s="46">
        <f t="shared" si="0"/>
        <v>1190</v>
      </c>
      <c r="K8">
        <f>IF(J8&lt;5.1,0,(J8-500)*0.1)</f>
        <v>69</v>
      </c>
      <c r="L8" s="366">
        <f t="shared" si="1"/>
        <v>1198</v>
      </c>
      <c r="M8" s="366">
        <f t="shared" si="2"/>
        <v>1178</v>
      </c>
      <c r="N8" s="366">
        <f t="shared" si="3"/>
        <v>1153</v>
      </c>
    </row>
    <row r="9" spans="1:14" ht="14.25" customHeight="1">
      <c r="A9" s="529" t="s">
        <v>213</v>
      </c>
      <c r="B9" s="613" t="s">
        <v>165</v>
      </c>
      <c r="C9" s="469">
        <v>2006</v>
      </c>
      <c r="D9" s="514" t="s">
        <v>188</v>
      </c>
      <c r="E9" s="232">
        <v>1148</v>
      </c>
      <c r="F9" s="225">
        <v>893</v>
      </c>
      <c r="G9" s="167">
        <v>1144</v>
      </c>
      <c r="H9" s="297">
        <v>64</v>
      </c>
      <c r="I9" s="871">
        <v>3</v>
      </c>
      <c r="J9" s="46">
        <f t="shared" si="0"/>
        <v>1140</v>
      </c>
      <c r="K9">
        <f>IF(J9&lt;5.1,0,(J9-500)*0.1)</f>
        <v>64</v>
      </c>
      <c r="L9" s="366">
        <f t="shared" si="1"/>
        <v>1148</v>
      </c>
      <c r="M9" s="366">
        <f t="shared" si="2"/>
        <v>1144</v>
      </c>
      <c r="N9" s="366">
        <f t="shared" si="3"/>
        <v>893</v>
      </c>
    </row>
    <row r="10" spans="1:14">
      <c r="A10" s="476" t="s">
        <v>189</v>
      </c>
      <c r="B10" s="464" t="s">
        <v>180</v>
      </c>
      <c r="C10" s="508">
        <v>2005</v>
      </c>
      <c r="D10" s="505" t="s">
        <v>47</v>
      </c>
      <c r="E10" s="269">
        <v>973</v>
      </c>
      <c r="F10" s="226">
        <v>1088</v>
      </c>
      <c r="G10" s="167">
        <v>1095</v>
      </c>
      <c r="H10" s="289">
        <v>59</v>
      </c>
      <c r="I10" s="683"/>
      <c r="J10" s="46">
        <f t="shared" si="0"/>
        <v>1090</v>
      </c>
      <c r="K10">
        <v>59</v>
      </c>
      <c r="L10" s="366">
        <f t="shared" si="1"/>
        <v>1095</v>
      </c>
      <c r="M10" s="366">
        <f t="shared" si="2"/>
        <v>1088</v>
      </c>
      <c r="N10" s="366">
        <f t="shared" si="3"/>
        <v>973</v>
      </c>
    </row>
    <row r="11" spans="1:14">
      <c r="A11" s="915" t="s">
        <v>217</v>
      </c>
      <c r="B11" s="677" t="s">
        <v>185</v>
      </c>
      <c r="C11" s="680">
        <v>2006</v>
      </c>
      <c r="D11" s="811" t="s">
        <v>56</v>
      </c>
      <c r="E11" s="232">
        <v>1068</v>
      </c>
      <c r="F11" s="954">
        <v>1040</v>
      </c>
      <c r="G11" s="1013">
        <v>1011</v>
      </c>
      <c r="H11" s="294">
        <v>56</v>
      </c>
      <c r="I11" s="682"/>
      <c r="J11" s="46">
        <f t="shared" si="0"/>
        <v>1060</v>
      </c>
      <c r="K11">
        <f t="shared" ref="K11:K42" si="4">IF(J11&lt;5.1,0,(J11-500)*0.1)</f>
        <v>56</v>
      </c>
      <c r="L11" s="366">
        <f t="shared" si="1"/>
        <v>1068</v>
      </c>
      <c r="M11" s="366">
        <f t="shared" si="2"/>
        <v>1040</v>
      </c>
      <c r="N11" s="366">
        <f t="shared" si="3"/>
        <v>1011</v>
      </c>
    </row>
    <row r="12" spans="1:14">
      <c r="A12" s="915" t="s">
        <v>227</v>
      </c>
      <c r="B12" s="24" t="s">
        <v>228</v>
      </c>
      <c r="C12" s="21">
        <v>2007</v>
      </c>
      <c r="D12" s="810" t="s">
        <v>56</v>
      </c>
      <c r="E12" s="232"/>
      <c r="F12" s="232">
        <v>1016</v>
      </c>
      <c r="G12" s="188">
        <v>1060</v>
      </c>
      <c r="H12" s="291">
        <v>56</v>
      </c>
      <c r="I12" s="871"/>
      <c r="J12" s="46">
        <f t="shared" si="0"/>
        <v>1060</v>
      </c>
      <c r="K12">
        <f t="shared" si="4"/>
        <v>56</v>
      </c>
      <c r="L12" s="366">
        <f t="shared" si="1"/>
        <v>1060</v>
      </c>
      <c r="M12" s="163">
        <f t="shared" si="2"/>
        <v>0</v>
      </c>
      <c r="N12" s="366">
        <f t="shared" si="3"/>
        <v>1016</v>
      </c>
    </row>
    <row r="13" spans="1:14">
      <c r="A13" s="529" t="s">
        <v>204</v>
      </c>
      <c r="B13" s="510" t="s">
        <v>205</v>
      </c>
      <c r="C13" s="517">
        <v>2009</v>
      </c>
      <c r="D13" s="830" t="s">
        <v>50</v>
      </c>
      <c r="E13" s="232"/>
      <c r="F13" s="232">
        <v>1002</v>
      </c>
      <c r="G13" s="188">
        <v>1058</v>
      </c>
      <c r="H13" s="289">
        <v>55</v>
      </c>
      <c r="I13" s="683"/>
      <c r="J13" s="46">
        <f t="shared" si="0"/>
        <v>1050</v>
      </c>
      <c r="K13">
        <f t="shared" si="4"/>
        <v>55</v>
      </c>
      <c r="L13" s="366">
        <f t="shared" si="1"/>
        <v>1058</v>
      </c>
      <c r="M13" s="366">
        <f t="shared" si="2"/>
        <v>0</v>
      </c>
      <c r="N13" s="366">
        <f t="shared" si="3"/>
        <v>1002</v>
      </c>
    </row>
    <row r="14" spans="1:14">
      <c r="A14" s="945" t="s">
        <v>215</v>
      </c>
      <c r="B14" s="495" t="s">
        <v>216</v>
      </c>
      <c r="C14" s="508">
        <v>2006</v>
      </c>
      <c r="D14" s="514" t="s">
        <v>61</v>
      </c>
      <c r="E14" s="269">
        <v>920</v>
      </c>
      <c r="F14" s="954">
        <v>987</v>
      </c>
      <c r="G14" s="1012">
        <v>1035</v>
      </c>
      <c r="H14" s="289">
        <v>53</v>
      </c>
      <c r="I14" s="682"/>
      <c r="J14" s="46">
        <f t="shared" si="0"/>
        <v>1030</v>
      </c>
      <c r="K14">
        <f t="shared" si="4"/>
        <v>53</v>
      </c>
      <c r="L14" s="366">
        <f t="shared" si="1"/>
        <v>1035</v>
      </c>
      <c r="M14" s="366">
        <f t="shared" si="2"/>
        <v>987</v>
      </c>
      <c r="N14" s="366">
        <f t="shared" si="3"/>
        <v>920</v>
      </c>
    </row>
    <row r="15" spans="1:14">
      <c r="A15" s="529" t="s">
        <v>233</v>
      </c>
      <c r="B15" s="468" t="s">
        <v>182</v>
      </c>
      <c r="C15" s="503">
        <v>2007</v>
      </c>
      <c r="D15" s="516" t="s">
        <v>61</v>
      </c>
      <c r="E15" s="232">
        <v>840</v>
      </c>
      <c r="F15" s="225">
        <v>1018</v>
      </c>
      <c r="G15" s="271">
        <v>1030</v>
      </c>
      <c r="H15" s="294">
        <v>53</v>
      </c>
      <c r="I15" s="683"/>
      <c r="J15" s="46">
        <f t="shared" si="0"/>
        <v>1030</v>
      </c>
      <c r="K15">
        <f t="shared" si="4"/>
        <v>53</v>
      </c>
      <c r="L15" s="366">
        <f t="shared" si="1"/>
        <v>1030</v>
      </c>
      <c r="M15" s="366">
        <f t="shared" si="2"/>
        <v>1018</v>
      </c>
      <c r="N15" s="366">
        <f t="shared" si="3"/>
        <v>840</v>
      </c>
    </row>
    <row r="16" spans="1:14">
      <c r="A16" s="930" t="s">
        <v>179</v>
      </c>
      <c r="B16" s="835" t="s">
        <v>180</v>
      </c>
      <c r="C16" s="21">
        <v>2006</v>
      </c>
      <c r="D16" s="674" t="s">
        <v>56</v>
      </c>
      <c r="E16" s="232"/>
      <c r="F16" s="225">
        <v>1003</v>
      </c>
      <c r="G16" s="167">
        <v>1024</v>
      </c>
      <c r="H16" s="294">
        <v>52</v>
      </c>
      <c r="I16" s="136"/>
      <c r="J16" s="46">
        <f t="shared" si="0"/>
        <v>1020</v>
      </c>
      <c r="K16">
        <f t="shared" si="4"/>
        <v>52</v>
      </c>
      <c r="L16" s="366">
        <f t="shared" si="1"/>
        <v>1024</v>
      </c>
      <c r="M16" s="366">
        <f t="shared" si="2"/>
        <v>0</v>
      </c>
      <c r="N16" s="366">
        <f t="shared" si="3"/>
        <v>1003</v>
      </c>
    </row>
    <row r="17" spans="1:14">
      <c r="A17" s="529" t="s">
        <v>167</v>
      </c>
      <c r="B17" s="474" t="s">
        <v>168</v>
      </c>
      <c r="C17" s="503">
        <v>2009</v>
      </c>
      <c r="D17" s="595" t="s">
        <v>169</v>
      </c>
      <c r="E17" s="232"/>
      <c r="F17" s="225"/>
      <c r="G17" s="167">
        <v>1015</v>
      </c>
      <c r="H17" s="291">
        <v>51</v>
      </c>
      <c r="I17" s="136"/>
      <c r="J17" s="46">
        <f t="shared" si="0"/>
        <v>1010</v>
      </c>
      <c r="K17">
        <f t="shared" si="4"/>
        <v>51</v>
      </c>
      <c r="L17" s="366">
        <f t="shared" si="1"/>
        <v>1015</v>
      </c>
      <c r="M17" s="366">
        <v>0</v>
      </c>
      <c r="N17" s="366">
        <v>0</v>
      </c>
    </row>
    <row r="18" spans="1:14">
      <c r="A18" s="839" t="s">
        <v>248</v>
      </c>
      <c r="B18" s="495" t="s">
        <v>196</v>
      </c>
      <c r="C18" s="506">
        <v>2007</v>
      </c>
      <c r="D18" s="567" t="s">
        <v>47</v>
      </c>
      <c r="E18" s="269"/>
      <c r="F18" s="226">
        <v>975</v>
      </c>
      <c r="G18" s="167">
        <v>942</v>
      </c>
      <c r="H18" s="294">
        <v>47</v>
      </c>
      <c r="I18" s="683"/>
      <c r="J18" s="46">
        <f t="shared" si="0"/>
        <v>970</v>
      </c>
      <c r="K18">
        <f t="shared" si="4"/>
        <v>47</v>
      </c>
      <c r="L18" s="366">
        <f t="shared" si="1"/>
        <v>975</v>
      </c>
      <c r="M18" s="366">
        <f t="shared" ref="M18:M27" si="5">SUM(E18:G18)-L18-N18</f>
        <v>0</v>
      </c>
      <c r="N18" s="366">
        <f t="shared" ref="N18:N27" si="6">MIN(E18:G18)</f>
        <v>942</v>
      </c>
    </row>
    <row r="19" spans="1:14">
      <c r="A19" s="476" t="s">
        <v>208</v>
      </c>
      <c r="B19" s="464" t="s">
        <v>209</v>
      </c>
      <c r="C19" s="508">
        <v>2007</v>
      </c>
      <c r="D19" s="514" t="s">
        <v>61</v>
      </c>
      <c r="E19" s="232">
        <v>936</v>
      </c>
      <c r="F19" s="236">
        <v>950</v>
      </c>
      <c r="G19" s="271">
        <v>974</v>
      </c>
      <c r="H19" s="291">
        <v>47</v>
      </c>
      <c r="I19" s="135"/>
      <c r="J19" s="46">
        <f t="shared" si="0"/>
        <v>970</v>
      </c>
      <c r="K19">
        <f t="shared" si="4"/>
        <v>47</v>
      </c>
      <c r="L19" s="366">
        <f t="shared" si="1"/>
        <v>974</v>
      </c>
      <c r="M19" s="366">
        <f t="shared" si="5"/>
        <v>950</v>
      </c>
      <c r="N19" s="366">
        <f t="shared" si="6"/>
        <v>936</v>
      </c>
    </row>
    <row r="20" spans="1:14">
      <c r="A20" s="588" t="s">
        <v>184</v>
      </c>
      <c r="B20" s="533" t="s">
        <v>185</v>
      </c>
      <c r="C20" s="469">
        <v>2006</v>
      </c>
      <c r="D20" s="598" t="s">
        <v>50</v>
      </c>
      <c r="E20" s="232">
        <v>955</v>
      </c>
      <c r="F20" s="225">
        <v>972</v>
      </c>
      <c r="G20" s="167"/>
      <c r="H20" s="294">
        <v>47</v>
      </c>
      <c r="I20" s="136"/>
      <c r="J20" s="46">
        <f t="shared" si="0"/>
        <v>970</v>
      </c>
      <c r="K20">
        <f t="shared" si="4"/>
        <v>47</v>
      </c>
      <c r="L20" s="366">
        <f t="shared" si="1"/>
        <v>972</v>
      </c>
      <c r="M20" s="366">
        <f t="shared" si="5"/>
        <v>0</v>
      </c>
      <c r="N20" s="366">
        <f t="shared" si="6"/>
        <v>955</v>
      </c>
    </row>
    <row r="21" spans="1:14">
      <c r="A21" s="529" t="s">
        <v>202</v>
      </c>
      <c r="B21" s="474" t="s">
        <v>192</v>
      </c>
      <c r="C21" s="469">
        <v>2007</v>
      </c>
      <c r="D21" s="472" t="s">
        <v>203</v>
      </c>
      <c r="E21" s="232">
        <v>922</v>
      </c>
      <c r="F21" s="225">
        <v>933</v>
      </c>
      <c r="G21" s="167">
        <v>964</v>
      </c>
      <c r="H21" s="294">
        <v>46</v>
      </c>
      <c r="I21" s="683"/>
      <c r="J21" s="46">
        <f t="shared" si="0"/>
        <v>960</v>
      </c>
      <c r="K21">
        <f t="shared" si="4"/>
        <v>46</v>
      </c>
      <c r="L21" s="366">
        <f t="shared" si="1"/>
        <v>964</v>
      </c>
      <c r="M21" s="366">
        <f t="shared" si="5"/>
        <v>933</v>
      </c>
      <c r="N21" s="366">
        <f t="shared" si="6"/>
        <v>922</v>
      </c>
    </row>
    <row r="22" spans="1:14">
      <c r="A22" s="930" t="s">
        <v>193</v>
      </c>
      <c r="B22" s="24" t="s">
        <v>194</v>
      </c>
      <c r="C22" s="21">
        <v>2006</v>
      </c>
      <c r="D22" s="604" t="s">
        <v>166</v>
      </c>
      <c r="E22" s="233">
        <v>957</v>
      </c>
      <c r="F22" s="236">
        <v>934</v>
      </c>
      <c r="G22" s="250">
        <v>865</v>
      </c>
      <c r="H22" s="294">
        <v>45</v>
      </c>
      <c r="I22" s="135"/>
      <c r="J22" s="46">
        <f t="shared" si="0"/>
        <v>950</v>
      </c>
      <c r="K22">
        <f t="shared" si="4"/>
        <v>45</v>
      </c>
      <c r="L22" s="366">
        <f t="shared" si="1"/>
        <v>957</v>
      </c>
      <c r="M22" s="366">
        <f t="shared" si="5"/>
        <v>934</v>
      </c>
      <c r="N22" s="366">
        <f t="shared" si="6"/>
        <v>865</v>
      </c>
    </row>
    <row r="23" spans="1:14">
      <c r="A23" s="916" t="s">
        <v>222</v>
      </c>
      <c r="B23" s="681" t="s">
        <v>182</v>
      </c>
      <c r="C23" s="22">
        <v>2006</v>
      </c>
      <c r="D23" s="595" t="s">
        <v>166</v>
      </c>
      <c r="E23" s="269">
        <v>898</v>
      </c>
      <c r="F23" s="225">
        <v>947</v>
      </c>
      <c r="G23" s="248">
        <v>870</v>
      </c>
      <c r="H23" s="291">
        <v>44</v>
      </c>
      <c r="I23" s="136"/>
      <c r="J23" s="46">
        <f t="shared" si="0"/>
        <v>940</v>
      </c>
      <c r="K23">
        <f t="shared" si="4"/>
        <v>44</v>
      </c>
      <c r="L23" s="366">
        <f t="shared" si="1"/>
        <v>947</v>
      </c>
      <c r="M23" s="366">
        <f t="shared" si="5"/>
        <v>898</v>
      </c>
      <c r="N23" s="366">
        <f t="shared" si="6"/>
        <v>870</v>
      </c>
    </row>
    <row r="24" spans="1:14">
      <c r="A24" s="919" t="s">
        <v>238</v>
      </c>
      <c r="B24" s="621" t="s">
        <v>224</v>
      </c>
      <c r="C24" s="553">
        <v>2009</v>
      </c>
      <c r="D24" s="596" t="s">
        <v>183</v>
      </c>
      <c r="E24" s="232"/>
      <c r="F24" s="225">
        <v>938</v>
      </c>
      <c r="G24" s="167">
        <v>946</v>
      </c>
      <c r="H24" s="289">
        <v>44</v>
      </c>
      <c r="I24" s="683"/>
      <c r="J24" s="46">
        <f t="shared" si="0"/>
        <v>940</v>
      </c>
      <c r="K24">
        <f t="shared" si="4"/>
        <v>44</v>
      </c>
      <c r="L24" s="366">
        <f t="shared" si="1"/>
        <v>946</v>
      </c>
      <c r="M24" s="366">
        <f t="shared" si="5"/>
        <v>0</v>
      </c>
      <c r="N24" s="366">
        <f t="shared" si="6"/>
        <v>938</v>
      </c>
    </row>
    <row r="25" spans="1:14">
      <c r="A25" s="919" t="s">
        <v>229</v>
      </c>
      <c r="B25" s="621" t="s">
        <v>230</v>
      </c>
      <c r="C25" s="553">
        <v>2006</v>
      </c>
      <c r="D25" s="527" t="s">
        <v>188</v>
      </c>
      <c r="E25" s="232"/>
      <c r="F25" s="225">
        <v>938</v>
      </c>
      <c r="G25" s="167">
        <v>885</v>
      </c>
      <c r="H25" s="655">
        <v>43</v>
      </c>
      <c r="I25" s="683"/>
      <c r="J25" s="46">
        <f t="shared" si="0"/>
        <v>930</v>
      </c>
      <c r="K25">
        <f t="shared" si="4"/>
        <v>43</v>
      </c>
      <c r="L25" s="366">
        <f t="shared" si="1"/>
        <v>938</v>
      </c>
      <c r="M25" s="366">
        <f t="shared" si="5"/>
        <v>0</v>
      </c>
      <c r="N25" s="366">
        <f t="shared" si="6"/>
        <v>885</v>
      </c>
    </row>
    <row r="26" spans="1:14">
      <c r="A26" s="529" t="s">
        <v>167</v>
      </c>
      <c r="B26" s="474" t="s">
        <v>192</v>
      </c>
      <c r="C26" s="469">
        <v>2005</v>
      </c>
      <c r="D26" s="597" t="s">
        <v>169</v>
      </c>
      <c r="E26" s="958">
        <v>863</v>
      </c>
      <c r="F26" s="964">
        <v>916</v>
      </c>
      <c r="G26" s="167">
        <v>928</v>
      </c>
      <c r="H26" s="289">
        <v>42</v>
      </c>
      <c r="I26" s="136"/>
      <c r="J26" s="46">
        <f t="shared" si="0"/>
        <v>920</v>
      </c>
      <c r="K26">
        <f t="shared" si="4"/>
        <v>42</v>
      </c>
      <c r="L26" s="366">
        <f t="shared" si="1"/>
        <v>928</v>
      </c>
      <c r="M26" s="366">
        <f t="shared" si="5"/>
        <v>916</v>
      </c>
      <c r="N26" s="366">
        <f t="shared" si="6"/>
        <v>863</v>
      </c>
    </row>
    <row r="27" spans="1:14">
      <c r="A27" s="588" t="s">
        <v>186</v>
      </c>
      <c r="B27" s="533" t="s">
        <v>187</v>
      </c>
      <c r="C27" s="504">
        <v>2006</v>
      </c>
      <c r="D27" s="514" t="s">
        <v>188</v>
      </c>
      <c r="E27" s="269">
        <v>925</v>
      </c>
      <c r="F27" s="236">
        <v>900</v>
      </c>
      <c r="G27" s="271">
        <v>834</v>
      </c>
      <c r="H27" s="296">
        <v>42</v>
      </c>
      <c r="I27" s="683"/>
      <c r="J27" s="46">
        <f t="shared" si="0"/>
        <v>920</v>
      </c>
      <c r="K27">
        <f t="shared" si="4"/>
        <v>42</v>
      </c>
      <c r="L27" s="366">
        <f t="shared" si="1"/>
        <v>925</v>
      </c>
      <c r="M27" s="366">
        <f t="shared" si="5"/>
        <v>900</v>
      </c>
      <c r="N27" s="366">
        <f t="shared" si="6"/>
        <v>834</v>
      </c>
    </row>
    <row r="28" spans="1:14">
      <c r="A28" s="529" t="s">
        <v>247</v>
      </c>
      <c r="B28" s="474" t="s">
        <v>180</v>
      </c>
      <c r="C28" s="503">
        <v>2008</v>
      </c>
      <c r="D28" s="595" t="s">
        <v>169</v>
      </c>
      <c r="E28" s="232"/>
      <c r="F28" s="225"/>
      <c r="G28" s="167">
        <v>920</v>
      </c>
      <c r="H28" s="294">
        <v>42</v>
      </c>
      <c r="I28" s="135"/>
      <c r="J28" s="46">
        <f t="shared" si="0"/>
        <v>920</v>
      </c>
      <c r="K28">
        <f t="shared" si="4"/>
        <v>42</v>
      </c>
      <c r="L28" s="366">
        <f t="shared" si="1"/>
        <v>920</v>
      </c>
      <c r="M28" s="366">
        <v>0</v>
      </c>
      <c r="N28" s="366">
        <v>0</v>
      </c>
    </row>
    <row r="29" spans="1:14">
      <c r="A29" s="918" t="s">
        <v>177</v>
      </c>
      <c r="B29" s="489" t="s">
        <v>178</v>
      </c>
      <c r="C29" s="508">
        <v>2007</v>
      </c>
      <c r="D29" s="505" t="s">
        <v>160</v>
      </c>
      <c r="E29" s="232">
        <v>870</v>
      </c>
      <c r="F29" s="225">
        <v>919</v>
      </c>
      <c r="G29" s="167">
        <v>802</v>
      </c>
      <c r="H29" s="291">
        <v>41</v>
      </c>
      <c r="I29" s="136"/>
      <c r="J29" s="459">
        <f t="shared" si="0"/>
        <v>910</v>
      </c>
      <c r="K29">
        <f t="shared" si="4"/>
        <v>41</v>
      </c>
      <c r="L29" s="366">
        <f t="shared" si="1"/>
        <v>919</v>
      </c>
      <c r="M29" s="366">
        <f t="shared" ref="M29:M39" si="7">SUM(E29:G29)-L29-N29</f>
        <v>870</v>
      </c>
      <c r="N29" s="366">
        <f t="shared" ref="N29:N39" si="8">MIN(E29:G29)</f>
        <v>802</v>
      </c>
    </row>
    <row r="30" spans="1:14">
      <c r="A30" s="529" t="s">
        <v>181</v>
      </c>
      <c r="B30" s="510" t="s">
        <v>182</v>
      </c>
      <c r="C30" s="469">
        <v>2008</v>
      </c>
      <c r="D30" s="597" t="s">
        <v>183</v>
      </c>
      <c r="E30" s="233">
        <v>857</v>
      </c>
      <c r="F30" s="236">
        <v>740</v>
      </c>
      <c r="G30" s="256">
        <v>908</v>
      </c>
      <c r="H30" s="289">
        <v>40</v>
      </c>
      <c r="I30" s="136"/>
      <c r="J30" s="459">
        <f t="shared" si="0"/>
        <v>900</v>
      </c>
      <c r="K30">
        <f t="shared" si="4"/>
        <v>40</v>
      </c>
      <c r="L30" s="366">
        <f t="shared" si="1"/>
        <v>908</v>
      </c>
      <c r="M30" s="366">
        <f t="shared" si="7"/>
        <v>857</v>
      </c>
      <c r="N30" s="366">
        <f t="shared" si="8"/>
        <v>740</v>
      </c>
    </row>
    <row r="31" spans="1:14">
      <c r="A31" s="918" t="s">
        <v>251</v>
      </c>
      <c r="B31" s="464" t="s">
        <v>252</v>
      </c>
      <c r="C31" s="478">
        <v>2007</v>
      </c>
      <c r="D31" s="514" t="s">
        <v>253</v>
      </c>
      <c r="E31" s="269">
        <v>898</v>
      </c>
      <c r="F31" s="225">
        <v>849</v>
      </c>
      <c r="G31" s="248">
        <v>852</v>
      </c>
      <c r="H31" s="294">
        <v>39</v>
      </c>
      <c r="I31" s="135"/>
      <c r="J31" s="46">
        <f t="shared" si="0"/>
        <v>890</v>
      </c>
      <c r="K31">
        <f t="shared" si="4"/>
        <v>39</v>
      </c>
      <c r="L31" s="366">
        <f t="shared" si="1"/>
        <v>898</v>
      </c>
      <c r="M31" s="366">
        <f t="shared" si="7"/>
        <v>852</v>
      </c>
      <c r="N31" s="366">
        <f t="shared" si="8"/>
        <v>849</v>
      </c>
    </row>
    <row r="32" spans="1:14">
      <c r="A32" s="476" t="s">
        <v>175</v>
      </c>
      <c r="B32" s="464" t="s">
        <v>176</v>
      </c>
      <c r="C32" s="508">
        <v>2007</v>
      </c>
      <c r="D32" s="505" t="s">
        <v>160</v>
      </c>
      <c r="E32" s="232">
        <v>898</v>
      </c>
      <c r="F32" s="225">
        <v>833</v>
      </c>
      <c r="G32" s="167"/>
      <c r="H32" s="294">
        <v>39</v>
      </c>
      <c r="I32" s="136"/>
      <c r="J32" s="46">
        <f t="shared" si="0"/>
        <v>890</v>
      </c>
      <c r="K32">
        <f t="shared" si="4"/>
        <v>39</v>
      </c>
      <c r="L32" s="366">
        <f t="shared" si="1"/>
        <v>898</v>
      </c>
      <c r="M32" s="366">
        <f t="shared" si="7"/>
        <v>0</v>
      </c>
      <c r="N32" s="366">
        <f t="shared" si="8"/>
        <v>833</v>
      </c>
    </row>
    <row r="33" spans="1:14">
      <c r="A33" s="529" t="s">
        <v>210</v>
      </c>
      <c r="B33" s="474" t="s">
        <v>180</v>
      </c>
      <c r="C33" s="469">
        <v>2008</v>
      </c>
      <c r="D33" s="595" t="s">
        <v>211</v>
      </c>
      <c r="E33" s="232">
        <v>878</v>
      </c>
      <c r="F33" s="225">
        <v>890</v>
      </c>
      <c r="G33" s="167">
        <v>876</v>
      </c>
      <c r="H33" s="291">
        <v>39</v>
      </c>
      <c r="I33" s="683"/>
      <c r="J33" s="46">
        <f t="shared" si="0"/>
        <v>890</v>
      </c>
      <c r="K33">
        <f t="shared" si="4"/>
        <v>39</v>
      </c>
      <c r="L33" s="366">
        <f t="shared" si="1"/>
        <v>890</v>
      </c>
      <c r="M33" s="366">
        <f t="shared" si="7"/>
        <v>878</v>
      </c>
      <c r="N33" s="366">
        <f t="shared" si="8"/>
        <v>876</v>
      </c>
    </row>
    <row r="34" spans="1:14">
      <c r="A34" s="916" t="s">
        <v>214</v>
      </c>
      <c r="B34" s="24" t="s">
        <v>192</v>
      </c>
      <c r="C34" s="678">
        <v>2007</v>
      </c>
      <c r="D34" s="604" t="s">
        <v>166</v>
      </c>
      <c r="E34" s="269">
        <v>727</v>
      </c>
      <c r="F34" s="226">
        <v>888</v>
      </c>
      <c r="G34" s="250">
        <v>642</v>
      </c>
      <c r="H34" s="289">
        <v>38</v>
      </c>
      <c r="I34" s="135"/>
      <c r="J34" s="46">
        <f t="shared" si="0"/>
        <v>880</v>
      </c>
      <c r="K34">
        <f t="shared" si="4"/>
        <v>38</v>
      </c>
      <c r="L34" s="366">
        <f t="shared" si="1"/>
        <v>888</v>
      </c>
      <c r="M34" s="366">
        <f t="shared" si="7"/>
        <v>727</v>
      </c>
      <c r="N34" s="366">
        <f t="shared" si="8"/>
        <v>642</v>
      </c>
    </row>
    <row r="35" spans="1:14">
      <c r="A35" s="588" t="s">
        <v>161</v>
      </c>
      <c r="B35" s="533" t="s">
        <v>162</v>
      </c>
      <c r="C35" s="469">
        <v>2006</v>
      </c>
      <c r="D35" s="595" t="s">
        <v>163</v>
      </c>
      <c r="E35" s="232">
        <v>760</v>
      </c>
      <c r="F35" s="236">
        <v>795</v>
      </c>
      <c r="G35" s="167">
        <v>876</v>
      </c>
      <c r="H35" s="294">
        <v>37</v>
      </c>
      <c r="I35" s="136"/>
      <c r="J35" s="46">
        <f t="shared" si="0"/>
        <v>870</v>
      </c>
      <c r="K35">
        <f t="shared" si="4"/>
        <v>37</v>
      </c>
      <c r="L35" s="366">
        <f t="shared" si="1"/>
        <v>876</v>
      </c>
      <c r="M35" s="366">
        <f t="shared" si="7"/>
        <v>795</v>
      </c>
      <c r="N35" s="366">
        <f t="shared" si="8"/>
        <v>760</v>
      </c>
    </row>
    <row r="36" spans="1:14">
      <c r="A36" s="919" t="s">
        <v>239</v>
      </c>
      <c r="B36" s="621" t="s">
        <v>196</v>
      </c>
      <c r="C36" s="553">
        <v>2007</v>
      </c>
      <c r="D36" s="527" t="s">
        <v>188</v>
      </c>
      <c r="E36" s="232">
        <v>714</v>
      </c>
      <c r="F36" s="225">
        <v>818</v>
      </c>
      <c r="G36" s="167">
        <v>872</v>
      </c>
      <c r="H36" s="296">
        <v>37</v>
      </c>
      <c r="I36" s="135"/>
      <c r="J36" s="46">
        <f t="shared" si="0"/>
        <v>870</v>
      </c>
      <c r="K36">
        <f t="shared" si="4"/>
        <v>37</v>
      </c>
      <c r="L36" s="366">
        <f t="shared" si="1"/>
        <v>872</v>
      </c>
      <c r="M36" s="366">
        <f t="shared" si="7"/>
        <v>818</v>
      </c>
      <c r="N36" s="366">
        <f t="shared" si="8"/>
        <v>714</v>
      </c>
    </row>
    <row r="37" spans="1:14">
      <c r="A37" s="919" t="s">
        <v>212</v>
      </c>
      <c r="B37" s="621" t="s">
        <v>182</v>
      </c>
      <c r="C37" s="553">
        <v>2006</v>
      </c>
      <c r="D37" s="527" t="s">
        <v>172</v>
      </c>
      <c r="E37" s="232">
        <v>856</v>
      </c>
      <c r="F37" s="225">
        <v>870</v>
      </c>
      <c r="G37" s="167">
        <v>817</v>
      </c>
      <c r="H37" s="294">
        <v>37</v>
      </c>
      <c r="I37" s="683"/>
      <c r="J37" s="46">
        <f t="shared" si="0"/>
        <v>870</v>
      </c>
      <c r="K37">
        <f t="shared" si="4"/>
        <v>37</v>
      </c>
      <c r="L37" s="366">
        <f t="shared" si="1"/>
        <v>870</v>
      </c>
      <c r="M37" s="366">
        <f t="shared" si="7"/>
        <v>856</v>
      </c>
      <c r="N37" s="366">
        <f t="shared" si="8"/>
        <v>817</v>
      </c>
    </row>
    <row r="38" spans="1:14">
      <c r="A38" s="476" t="s">
        <v>158</v>
      </c>
      <c r="B38" s="495" t="s">
        <v>159</v>
      </c>
      <c r="C38" s="506">
        <v>2008</v>
      </c>
      <c r="D38" s="507" t="s">
        <v>160</v>
      </c>
      <c r="E38" s="233">
        <v>870</v>
      </c>
      <c r="F38" s="226">
        <v>798</v>
      </c>
      <c r="G38" s="256">
        <v>800</v>
      </c>
      <c r="H38" s="291">
        <v>37</v>
      </c>
      <c r="I38" s="136"/>
      <c r="J38" s="46">
        <f t="shared" si="0"/>
        <v>870</v>
      </c>
      <c r="K38">
        <f t="shared" si="4"/>
        <v>37</v>
      </c>
      <c r="L38" s="366">
        <f t="shared" si="1"/>
        <v>870</v>
      </c>
      <c r="M38" s="366">
        <f t="shared" si="7"/>
        <v>800</v>
      </c>
      <c r="N38" s="366">
        <f t="shared" si="8"/>
        <v>798</v>
      </c>
    </row>
    <row r="39" spans="1:14">
      <c r="A39" s="588" t="s">
        <v>254</v>
      </c>
      <c r="B39" s="468" t="s">
        <v>255</v>
      </c>
      <c r="C39" s="469">
        <v>2007</v>
      </c>
      <c r="D39" s="514" t="s">
        <v>253</v>
      </c>
      <c r="E39" s="269">
        <v>805</v>
      </c>
      <c r="F39" s="236">
        <v>862</v>
      </c>
      <c r="G39" s="248">
        <v>848</v>
      </c>
      <c r="H39" s="294">
        <v>36</v>
      </c>
      <c r="I39" s="135"/>
      <c r="J39" s="46">
        <f t="shared" ref="J39:J62" si="9">FLOOR(L39,10)</f>
        <v>860</v>
      </c>
      <c r="K39">
        <f t="shared" si="4"/>
        <v>36</v>
      </c>
      <c r="L39" s="366">
        <f t="shared" ref="L39:L62" si="10">MAX(E39:G39)</f>
        <v>862</v>
      </c>
      <c r="M39" s="366">
        <f t="shared" si="7"/>
        <v>848</v>
      </c>
      <c r="N39" s="366">
        <f t="shared" si="8"/>
        <v>805</v>
      </c>
    </row>
    <row r="40" spans="1:14" ht="15.75" customHeight="1">
      <c r="A40" s="916" t="s">
        <v>164</v>
      </c>
      <c r="B40" s="24" t="s">
        <v>165</v>
      </c>
      <c r="C40" s="680">
        <v>2006</v>
      </c>
      <c r="D40" s="595" t="s">
        <v>166</v>
      </c>
      <c r="E40" s="232">
        <v>848</v>
      </c>
      <c r="F40" s="225"/>
      <c r="G40" s="248"/>
      <c r="H40" s="294">
        <v>34</v>
      </c>
      <c r="I40" s="683"/>
      <c r="J40" s="46">
        <f t="shared" si="9"/>
        <v>840</v>
      </c>
      <c r="K40">
        <f t="shared" si="4"/>
        <v>34</v>
      </c>
      <c r="L40" s="366">
        <f t="shared" si="10"/>
        <v>848</v>
      </c>
      <c r="M40" s="366">
        <v>0</v>
      </c>
      <c r="N40" s="366">
        <v>0</v>
      </c>
    </row>
    <row r="41" spans="1:14">
      <c r="A41" s="588" t="s">
        <v>218</v>
      </c>
      <c r="B41" s="533" t="s">
        <v>219</v>
      </c>
      <c r="C41" s="469">
        <v>2008</v>
      </c>
      <c r="D41" s="472" t="s">
        <v>203</v>
      </c>
      <c r="E41" s="232">
        <v>749</v>
      </c>
      <c r="F41" s="225">
        <v>744</v>
      </c>
      <c r="G41" s="167">
        <v>846</v>
      </c>
      <c r="H41" s="294">
        <v>34</v>
      </c>
      <c r="I41" s="136"/>
      <c r="J41" s="46">
        <f t="shared" si="9"/>
        <v>840</v>
      </c>
      <c r="K41">
        <f t="shared" si="4"/>
        <v>34</v>
      </c>
      <c r="L41" s="366">
        <f t="shared" si="10"/>
        <v>846</v>
      </c>
      <c r="M41" s="366">
        <f t="shared" ref="M41:M62" si="11">SUM(E41:G41)-L41-N41</f>
        <v>749</v>
      </c>
      <c r="N41" s="366">
        <f t="shared" ref="N41:N62" si="12">MIN(E41:G41)</f>
        <v>744</v>
      </c>
    </row>
    <row r="42" spans="1:14">
      <c r="A42" s="679" t="s">
        <v>223</v>
      </c>
      <c r="B42" s="474" t="s">
        <v>224</v>
      </c>
      <c r="C42" s="503">
        <v>2006</v>
      </c>
      <c r="D42" s="597" t="s">
        <v>211</v>
      </c>
      <c r="E42" s="269">
        <v>742</v>
      </c>
      <c r="F42" s="226">
        <v>672</v>
      </c>
      <c r="G42" s="256">
        <v>828</v>
      </c>
      <c r="H42" s="291">
        <v>32</v>
      </c>
      <c r="I42" s="135"/>
      <c r="J42" s="46">
        <f t="shared" si="9"/>
        <v>820</v>
      </c>
      <c r="K42">
        <f t="shared" si="4"/>
        <v>32</v>
      </c>
      <c r="L42" s="366">
        <f t="shared" si="10"/>
        <v>828</v>
      </c>
      <c r="M42" s="366">
        <f t="shared" si="11"/>
        <v>742</v>
      </c>
      <c r="N42" s="366">
        <f t="shared" si="12"/>
        <v>672</v>
      </c>
    </row>
    <row r="43" spans="1:14">
      <c r="A43" s="529" t="s">
        <v>256</v>
      </c>
      <c r="B43" s="631" t="s">
        <v>182</v>
      </c>
      <c r="C43" s="469">
        <v>2006</v>
      </c>
      <c r="D43" s="514" t="s">
        <v>253</v>
      </c>
      <c r="E43" s="232">
        <v>776</v>
      </c>
      <c r="F43" s="236">
        <v>822</v>
      </c>
      <c r="G43" s="248"/>
      <c r="H43" s="294">
        <v>32</v>
      </c>
      <c r="I43" s="683"/>
      <c r="J43" s="46">
        <f t="shared" si="9"/>
        <v>820</v>
      </c>
      <c r="K43">
        <f t="shared" ref="K43:K62" si="13">IF(J43&lt;5.1,0,(J43-500)*0.1)</f>
        <v>32</v>
      </c>
      <c r="L43" s="366">
        <f t="shared" si="10"/>
        <v>822</v>
      </c>
      <c r="M43" s="366">
        <f t="shared" si="11"/>
        <v>0</v>
      </c>
      <c r="N43" s="366">
        <f t="shared" si="12"/>
        <v>776</v>
      </c>
    </row>
    <row r="44" spans="1:14">
      <c r="A44" s="913" t="s">
        <v>170</v>
      </c>
      <c r="B44" s="513" t="s">
        <v>171</v>
      </c>
      <c r="C44" s="481">
        <v>2007</v>
      </c>
      <c r="D44" s="592" t="s">
        <v>172</v>
      </c>
      <c r="E44" s="232">
        <v>816</v>
      </c>
      <c r="F44" s="236">
        <v>808</v>
      </c>
      <c r="G44" s="167">
        <v>816</v>
      </c>
      <c r="H44" s="289">
        <v>31</v>
      </c>
      <c r="I44" s="136"/>
      <c r="J44" s="46">
        <f t="shared" si="9"/>
        <v>810</v>
      </c>
      <c r="K44">
        <f t="shared" si="13"/>
        <v>31</v>
      </c>
      <c r="L44" s="366">
        <f t="shared" si="10"/>
        <v>816</v>
      </c>
      <c r="M44" s="366">
        <f t="shared" si="11"/>
        <v>816</v>
      </c>
      <c r="N44" s="366">
        <f t="shared" si="12"/>
        <v>808</v>
      </c>
    </row>
    <row r="45" spans="1:14">
      <c r="A45" s="913" t="s">
        <v>220</v>
      </c>
      <c r="B45" s="515" t="s">
        <v>221</v>
      </c>
      <c r="C45" s="467">
        <v>2007</v>
      </c>
      <c r="D45" s="514" t="s">
        <v>172</v>
      </c>
      <c r="E45" s="232">
        <v>758</v>
      </c>
      <c r="F45" s="225">
        <v>739</v>
      </c>
      <c r="G45" s="167">
        <v>816</v>
      </c>
      <c r="H45" s="294">
        <v>31</v>
      </c>
      <c r="I45" s="683"/>
      <c r="J45" s="46">
        <f t="shared" si="9"/>
        <v>810</v>
      </c>
      <c r="K45">
        <f t="shared" si="13"/>
        <v>31</v>
      </c>
      <c r="L45" s="366">
        <f t="shared" si="10"/>
        <v>816</v>
      </c>
      <c r="M45" s="366">
        <f t="shared" si="11"/>
        <v>758</v>
      </c>
      <c r="N45" s="366">
        <f t="shared" si="12"/>
        <v>739</v>
      </c>
    </row>
    <row r="46" spans="1:14">
      <c r="A46" s="529" t="s">
        <v>242</v>
      </c>
      <c r="B46" s="510" t="s">
        <v>243</v>
      </c>
      <c r="C46" s="503">
        <v>2007</v>
      </c>
      <c r="D46" s="540" t="s">
        <v>203</v>
      </c>
      <c r="E46" s="269">
        <v>781</v>
      </c>
      <c r="F46" s="226">
        <v>698</v>
      </c>
      <c r="G46" s="167"/>
      <c r="H46" s="294">
        <v>28</v>
      </c>
      <c r="I46" s="135"/>
      <c r="J46" s="46">
        <f t="shared" si="9"/>
        <v>780</v>
      </c>
      <c r="K46">
        <f t="shared" si="13"/>
        <v>28</v>
      </c>
      <c r="L46" s="366">
        <f t="shared" si="10"/>
        <v>781</v>
      </c>
      <c r="M46" s="366">
        <f t="shared" si="11"/>
        <v>0</v>
      </c>
      <c r="N46" s="366">
        <f t="shared" si="12"/>
        <v>698</v>
      </c>
    </row>
    <row r="47" spans="1:14">
      <c r="A47" s="588" t="s">
        <v>173</v>
      </c>
      <c r="B47" s="474" t="s">
        <v>174</v>
      </c>
      <c r="C47" s="469">
        <v>2009</v>
      </c>
      <c r="D47" s="598" t="s">
        <v>18</v>
      </c>
      <c r="E47" s="232">
        <v>775</v>
      </c>
      <c r="F47" s="236"/>
      <c r="G47" s="271">
        <v>693</v>
      </c>
      <c r="H47" s="650">
        <v>27</v>
      </c>
      <c r="I47" s="136"/>
      <c r="J47" s="46">
        <f t="shared" si="9"/>
        <v>770</v>
      </c>
      <c r="K47">
        <f t="shared" si="13"/>
        <v>27</v>
      </c>
      <c r="L47" s="366">
        <f t="shared" si="10"/>
        <v>775</v>
      </c>
      <c r="M47" s="366">
        <f t="shared" si="11"/>
        <v>0</v>
      </c>
      <c r="N47" s="366">
        <f t="shared" si="12"/>
        <v>693</v>
      </c>
    </row>
    <row r="48" spans="1:14">
      <c r="A48" s="529" t="s">
        <v>225</v>
      </c>
      <c r="B48" s="518" t="s">
        <v>226</v>
      </c>
      <c r="C48" s="469">
        <v>2006</v>
      </c>
      <c r="D48" s="472" t="s">
        <v>203</v>
      </c>
      <c r="E48" s="237">
        <v>771</v>
      </c>
      <c r="F48" s="236">
        <v>712</v>
      </c>
      <c r="G48" s="256">
        <v>758</v>
      </c>
      <c r="H48" s="294">
        <v>27</v>
      </c>
      <c r="I48" s="683"/>
      <c r="J48" s="46">
        <f t="shared" si="9"/>
        <v>770</v>
      </c>
      <c r="K48">
        <f t="shared" si="13"/>
        <v>27</v>
      </c>
      <c r="L48" s="366">
        <f t="shared" si="10"/>
        <v>771</v>
      </c>
      <c r="M48" s="366">
        <f t="shared" si="11"/>
        <v>758</v>
      </c>
      <c r="N48" s="366">
        <f t="shared" si="12"/>
        <v>712</v>
      </c>
    </row>
    <row r="49" spans="1:14">
      <c r="A49" s="476" t="s">
        <v>190</v>
      </c>
      <c r="B49" s="495" t="s">
        <v>191</v>
      </c>
      <c r="C49" s="508">
        <v>2007</v>
      </c>
      <c r="D49" s="505" t="s">
        <v>160</v>
      </c>
      <c r="E49" s="232">
        <v>745</v>
      </c>
      <c r="F49" s="225">
        <v>718</v>
      </c>
      <c r="G49" s="167">
        <v>770</v>
      </c>
      <c r="H49" s="294">
        <v>27</v>
      </c>
      <c r="I49" s="135"/>
      <c r="J49" s="46">
        <f t="shared" si="9"/>
        <v>770</v>
      </c>
      <c r="K49">
        <f t="shared" si="13"/>
        <v>27</v>
      </c>
      <c r="L49" s="366">
        <f t="shared" si="10"/>
        <v>770</v>
      </c>
      <c r="M49" s="366">
        <f t="shared" si="11"/>
        <v>745</v>
      </c>
      <c r="N49" s="366">
        <f t="shared" si="12"/>
        <v>718</v>
      </c>
    </row>
    <row r="50" spans="1:14">
      <c r="A50" s="916" t="s">
        <v>231</v>
      </c>
      <c r="B50" s="24" t="s">
        <v>232</v>
      </c>
      <c r="C50" s="680">
        <v>2005</v>
      </c>
      <c r="D50" s="810" t="s">
        <v>56</v>
      </c>
      <c r="E50" s="233">
        <v>753</v>
      </c>
      <c r="F50" s="226">
        <v>767</v>
      </c>
      <c r="G50" s="256">
        <v>756</v>
      </c>
      <c r="H50" s="291">
        <v>26</v>
      </c>
      <c r="I50" s="683"/>
      <c r="J50" s="46">
        <f t="shared" si="9"/>
        <v>760</v>
      </c>
      <c r="K50">
        <f t="shared" si="13"/>
        <v>26</v>
      </c>
      <c r="L50" s="366">
        <f t="shared" si="10"/>
        <v>767</v>
      </c>
      <c r="M50" s="366">
        <f t="shared" si="11"/>
        <v>756</v>
      </c>
      <c r="N50" s="366">
        <f t="shared" si="12"/>
        <v>753</v>
      </c>
    </row>
    <row r="51" spans="1:14">
      <c r="A51" s="918" t="s">
        <v>244</v>
      </c>
      <c r="B51" s="489" t="s">
        <v>159</v>
      </c>
      <c r="C51" s="508">
        <v>2008</v>
      </c>
      <c r="D51" s="505" t="s">
        <v>47</v>
      </c>
      <c r="E51" s="269">
        <v>722</v>
      </c>
      <c r="F51" s="236">
        <v>714</v>
      </c>
      <c r="G51" s="167">
        <v>765</v>
      </c>
      <c r="H51" s="294">
        <v>26</v>
      </c>
      <c r="I51" s="683"/>
      <c r="J51" s="46">
        <f t="shared" si="9"/>
        <v>760</v>
      </c>
      <c r="K51">
        <f t="shared" si="13"/>
        <v>26</v>
      </c>
      <c r="L51" s="366">
        <f t="shared" si="10"/>
        <v>765</v>
      </c>
      <c r="M51" s="366">
        <f t="shared" si="11"/>
        <v>722</v>
      </c>
      <c r="N51" s="366">
        <f t="shared" si="12"/>
        <v>714</v>
      </c>
    </row>
    <row r="52" spans="1:14">
      <c r="A52" s="529" t="s">
        <v>245</v>
      </c>
      <c r="B52" s="474" t="s">
        <v>165</v>
      </c>
      <c r="C52" s="469">
        <v>2007</v>
      </c>
      <c r="D52" s="595" t="s">
        <v>211</v>
      </c>
      <c r="E52" s="232">
        <v>698</v>
      </c>
      <c r="F52" s="225">
        <v>753</v>
      </c>
      <c r="G52" s="167">
        <v>738</v>
      </c>
      <c r="H52" s="294">
        <v>25</v>
      </c>
      <c r="I52" s="135"/>
      <c r="J52" s="46">
        <f t="shared" si="9"/>
        <v>750</v>
      </c>
      <c r="K52">
        <f t="shared" si="13"/>
        <v>25</v>
      </c>
      <c r="L52" s="366">
        <f t="shared" si="10"/>
        <v>753</v>
      </c>
      <c r="M52" s="366">
        <f t="shared" si="11"/>
        <v>738</v>
      </c>
      <c r="N52" s="366">
        <f t="shared" si="12"/>
        <v>698</v>
      </c>
    </row>
    <row r="53" spans="1:14">
      <c r="A53" s="529" t="s">
        <v>195</v>
      </c>
      <c r="B53" s="468" t="s">
        <v>196</v>
      </c>
      <c r="C53" s="469">
        <v>2008</v>
      </c>
      <c r="D53" s="514" t="s">
        <v>61</v>
      </c>
      <c r="E53" s="232"/>
      <c r="F53" s="225">
        <v>737</v>
      </c>
      <c r="G53" s="167">
        <v>727</v>
      </c>
      <c r="H53" s="294">
        <v>23</v>
      </c>
      <c r="I53" s="136"/>
      <c r="J53" s="46">
        <f t="shared" si="9"/>
        <v>730</v>
      </c>
      <c r="K53">
        <f t="shared" si="13"/>
        <v>23</v>
      </c>
      <c r="L53" s="366">
        <f t="shared" si="10"/>
        <v>737</v>
      </c>
      <c r="M53" s="366">
        <f t="shared" si="11"/>
        <v>0</v>
      </c>
      <c r="N53" s="366">
        <f t="shared" si="12"/>
        <v>727</v>
      </c>
    </row>
    <row r="54" spans="1:14">
      <c r="A54" s="529" t="s">
        <v>198</v>
      </c>
      <c r="B54" s="474" t="s">
        <v>199</v>
      </c>
      <c r="C54" s="503">
        <v>2009</v>
      </c>
      <c r="D54" s="604" t="s">
        <v>183</v>
      </c>
      <c r="E54" s="233">
        <v>728</v>
      </c>
      <c r="F54" s="226">
        <v>698</v>
      </c>
      <c r="G54" s="167">
        <v>586</v>
      </c>
      <c r="H54" s="291">
        <v>22</v>
      </c>
      <c r="I54" s="136"/>
      <c r="J54" s="46">
        <f t="shared" si="9"/>
        <v>720</v>
      </c>
      <c r="K54">
        <f t="shared" si="13"/>
        <v>22</v>
      </c>
      <c r="L54" s="366">
        <f t="shared" si="10"/>
        <v>728</v>
      </c>
      <c r="M54" s="366">
        <f t="shared" si="11"/>
        <v>698</v>
      </c>
      <c r="N54" s="366">
        <f t="shared" si="12"/>
        <v>586</v>
      </c>
    </row>
    <row r="55" spans="1:14">
      <c r="A55" s="679" t="s">
        <v>246</v>
      </c>
      <c r="B55" s="510" t="s">
        <v>216</v>
      </c>
      <c r="C55" s="469">
        <v>2006</v>
      </c>
      <c r="D55" s="598" t="s">
        <v>18</v>
      </c>
      <c r="E55" s="269">
        <v>586</v>
      </c>
      <c r="F55" s="236">
        <v>705</v>
      </c>
      <c r="G55" s="256">
        <v>668</v>
      </c>
      <c r="H55" s="294">
        <v>20</v>
      </c>
      <c r="I55" s="135"/>
      <c r="J55" s="46">
        <f t="shared" si="9"/>
        <v>700</v>
      </c>
      <c r="K55">
        <f t="shared" si="13"/>
        <v>20</v>
      </c>
      <c r="L55" s="366">
        <f t="shared" si="10"/>
        <v>705</v>
      </c>
      <c r="M55" s="366">
        <f t="shared" si="11"/>
        <v>668</v>
      </c>
      <c r="N55" s="366">
        <f t="shared" si="12"/>
        <v>586</v>
      </c>
    </row>
    <row r="56" spans="1:14">
      <c r="A56" s="529" t="s">
        <v>206</v>
      </c>
      <c r="B56" s="474" t="s">
        <v>207</v>
      </c>
      <c r="C56" s="504">
        <v>2008</v>
      </c>
      <c r="D56" s="597" t="s">
        <v>183</v>
      </c>
      <c r="E56" s="232">
        <v>635</v>
      </c>
      <c r="F56" s="225">
        <v>648</v>
      </c>
      <c r="G56" s="167">
        <v>686</v>
      </c>
      <c r="H56" s="294">
        <v>18</v>
      </c>
      <c r="I56" s="136"/>
      <c r="J56" s="46">
        <f t="shared" si="9"/>
        <v>680</v>
      </c>
      <c r="K56">
        <f t="shared" si="13"/>
        <v>18</v>
      </c>
      <c r="L56" s="366">
        <f t="shared" si="10"/>
        <v>686</v>
      </c>
      <c r="M56" s="366">
        <f t="shared" si="11"/>
        <v>648</v>
      </c>
      <c r="N56" s="366">
        <f t="shared" si="12"/>
        <v>635</v>
      </c>
    </row>
    <row r="57" spans="1:14">
      <c r="A57" s="529" t="s">
        <v>240</v>
      </c>
      <c r="B57" s="474" t="s">
        <v>241</v>
      </c>
      <c r="C57" s="469">
        <v>2009</v>
      </c>
      <c r="D57" s="514" t="s">
        <v>172</v>
      </c>
      <c r="E57" s="232">
        <v>565</v>
      </c>
      <c r="F57" s="225">
        <v>677</v>
      </c>
      <c r="G57" s="167">
        <v>553</v>
      </c>
      <c r="H57" s="291">
        <v>17</v>
      </c>
      <c r="I57" s="135"/>
      <c r="J57" s="459">
        <f t="shared" si="9"/>
        <v>670</v>
      </c>
      <c r="K57">
        <f t="shared" si="13"/>
        <v>17</v>
      </c>
      <c r="L57" s="366">
        <f t="shared" si="10"/>
        <v>677</v>
      </c>
      <c r="M57" s="366">
        <f t="shared" si="11"/>
        <v>565</v>
      </c>
      <c r="N57" s="366">
        <f t="shared" si="12"/>
        <v>553</v>
      </c>
    </row>
    <row r="58" spans="1:14">
      <c r="A58" s="529" t="s">
        <v>200</v>
      </c>
      <c r="B58" s="474" t="s">
        <v>201</v>
      </c>
      <c r="C58" s="503">
        <v>2008</v>
      </c>
      <c r="D58" s="599" t="s">
        <v>18</v>
      </c>
      <c r="E58" s="233">
        <v>672</v>
      </c>
      <c r="F58" s="236">
        <v>597</v>
      </c>
      <c r="G58" s="256">
        <v>559</v>
      </c>
      <c r="H58" s="289">
        <v>17</v>
      </c>
      <c r="I58" s="683"/>
      <c r="J58" s="46">
        <f t="shared" si="9"/>
        <v>670</v>
      </c>
      <c r="K58">
        <f t="shared" si="13"/>
        <v>17</v>
      </c>
      <c r="L58" s="366">
        <f t="shared" si="10"/>
        <v>672</v>
      </c>
      <c r="M58" s="366">
        <f t="shared" si="11"/>
        <v>597</v>
      </c>
      <c r="N58" s="366">
        <f t="shared" si="12"/>
        <v>559</v>
      </c>
    </row>
    <row r="59" spans="1:14">
      <c r="A59" s="588" t="s">
        <v>234</v>
      </c>
      <c r="B59" s="533" t="s">
        <v>235</v>
      </c>
      <c r="C59" s="469">
        <v>2007</v>
      </c>
      <c r="D59" s="595" t="s">
        <v>169</v>
      </c>
      <c r="E59" s="269">
        <v>602</v>
      </c>
      <c r="F59" s="652">
        <v>651</v>
      </c>
      <c r="G59" s="167"/>
      <c r="H59" s="294">
        <v>15</v>
      </c>
      <c r="I59" s="136"/>
      <c r="J59" s="46">
        <f t="shared" si="9"/>
        <v>650</v>
      </c>
      <c r="K59">
        <f t="shared" si="13"/>
        <v>15</v>
      </c>
      <c r="L59" s="366">
        <f t="shared" si="10"/>
        <v>651</v>
      </c>
      <c r="M59" s="366">
        <f t="shared" si="11"/>
        <v>0</v>
      </c>
      <c r="N59" s="366">
        <f t="shared" si="12"/>
        <v>602</v>
      </c>
    </row>
    <row r="60" spans="1:14">
      <c r="A60" s="476"/>
      <c r="B60" s="464"/>
      <c r="C60" s="508"/>
      <c r="D60" s="592"/>
      <c r="E60" s="269"/>
      <c r="F60" s="225"/>
      <c r="G60" s="248"/>
      <c r="H60" s="294"/>
      <c r="I60" s="683"/>
      <c r="J60" s="46">
        <f t="shared" si="9"/>
        <v>0</v>
      </c>
      <c r="K60">
        <f t="shared" si="13"/>
        <v>0</v>
      </c>
      <c r="L60" s="366">
        <f t="shared" si="10"/>
        <v>0</v>
      </c>
      <c r="M60" s="366">
        <f t="shared" si="11"/>
        <v>0</v>
      </c>
      <c r="N60" s="366">
        <f t="shared" si="12"/>
        <v>0</v>
      </c>
    </row>
    <row r="61" spans="1:14">
      <c r="A61" s="476"/>
      <c r="B61" s="464"/>
      <c r="C61" s="508"/>
      <c r="D61" s="505"/>
      <c r="E61" s="232"/>
      <c r="F61" s="225"/>
      <c r="G61" s="167"/>
      <c r="H61" s="294"/>
      <c r="I61" s="135"/>
      <c r="J61" s="46">
        <f t="shared" si="9"/>
        <v>0</v>
      </c>
      <c r="K61">
        <f t="shared" si="13"/>
        <v>0</v>
      </c>
      <c r="L61" s="366">
        <f t="shared" si="10"/>
        <v>0</v>
      </c>
      <c r="M61" s="366">
        <f t="shared" si="11"/>
        <v>0</v>
      </c>
      <c r="N61" s="366">
        <f t="shared" si="12"/>
        <v>0</v>
      </c>
    </row>
    <row r="62" spans="1:14">
      <c r="A62" s="529"/>
      <c r="B62" s="474"/>
      <c r="C62" s="469"/>
      <c r="D62" s="598"/>
      <c r="E62" s="233"/>
      <c r="F62" s="226"/>
      <c r="G62" s="256"/>
      <c r="H62" s="291"/>
      <c r="I62" s="136"/>
      <c r="J62" s="46">
        <f t="shared" si="9"/>
        <v>0</v>
      </c>
      <c r="K62">
        <f t="shared" si="13"/>
        <v>0</v>
      </c>
      <c r="L62" s="366">
        <f t="shared" si="10"/>
        <v>0</v>
      </c>
      <c r="M62" s="366">
        <f t="shared" si="11"/>
        <v>0</v>
      </c>
      <c r="N62" s="366">
        <f t="shared" si="12"/>
        <v>0</v>
      </c>
    </row>
    <row r="63" spans="1:14">
      <c r="A63" s="482"/>
      <c r="B63" s="489"/>
      <c r="C63" s="478"/>
      <c r="D63" s="516"/>
      <c r="E63" s="232"/>
      <c r="F63" s="652"/>
      <c r="G63" s="256"/>
      <c r="H63" s="650"/>
      <c r="I63" s="135"/>
      <c r="J63" s="46">
        <f t="shared" ref="J63:J70" si="14">FLOOR(L63,10)</f>
        <v>0</v>
      </c>
      <c r="K63">
        <f t="shared" ref="K63:K70" si="15">IF(J63&lt;5.1,0,(J63-500)*0.1)</f>
        <v>0</v>
      </c>
      <c r="L63" s="366">
        <f t="shared" ref="L63:L70" si="16">MAX(E63:G63)</f>
        <v>0</v>
      </c>
      <c r="M63" s="366">
        <f t="shared" ref="M63:M70" si="17">SUM(E63:G63)-L63-N63</f>
        <v>0</v>
      </c>
      <c r="N63" s="366">
        <f t="shared" ref="N63:N70" si="18">MIN(E63:G63)</f>
        <v>0</v>
      </c>
    </row>
    <row r="64" spans="1:14">
      <c r="A64" s="473"/>
      <c r="B64" s="474"/>
      <c r="C64" s="469"/>
      <c r="D64" s="604"/>
      <c r="E64" s="232"/>
      <c r="F64" s="225"/>
      <c r="G64" s="167"/>
      <c r="H64" s="294"/>
      <c r="I64" s="683"/>
      <c r="J64" s="46">
        <f t="shared" si="14"/>
        <v>0</v>
      </c>
      <c r="K64">
        <f t="shared" si="15"/>
        <v>0</v>
      </c>
      <c r="L64" s="366">
        <f t="shared" si="16"/>
        <v>0</v>
      </c>
      <c r="M64" s="366">
        <f t="shared" si="17"/>
        <v>0</v>
      </c>
      <c r="N64" s="366">
        <f t="shared" si="18"/>
        <v>0</v>
      </c>
    </row>
    <row r="65" spans="1:14">
      <c r="A65" s="473"/>
      <c r="B65" s="474"/>
      <c r="C65" s="469"/>
      <c r="D65" s="595"/>
      <c r="E65" s="232"/>
      <c r="F65" s="225"/>
      <c r="G65" s="167"/>
      <c r="H65" s="294"/>
      <c r="I65" s="133"/>
      <c r="J65" s="46">
        <f t="shared" si="14"/>
        <v>0</v>
      </c>
      <c r="K65">
        <f t="shared" si="15"/>
        <v>0</v>
      </c>
      <c r="L65" s="366">
        <f t="shared" si="16"/>
        <v>0</v>
      </c>
      <c r="M65" s="366">
        <f t="shared" si="17"/>
        <v>0</v>
      </c>
      <c r="N65" s="366">
        <f t="shared" si="18"/>
        <v>0</v>
      </c>
    </row>
    <row r="66" spans="1:14">
      <c r="A66" s="23"/>
      <c r="B66" s="24"/>
      <c r="C66" s="21"/>
      <c r="D66" s="674"/>
      <c r="E66" s="237"/>
      <c r="F66" s="367"/>
      <c r="G66" s="167"/>
      <c r="H66" s="651"/>
      <c r="I66" s="136"/>
      <c r="J66" s="46">
        <f t="shared" si="14"/>
        <v>0</v>
      </c>
      <c r="K66">
        <f t="shared" si="15"/>
        <v>0</v>
      </c>
      <c r="L66" s="366">
        <f t="shared" si="16"/>
        <v>0</v>
      </c>
      <c r="M66" s="366">
        <f t="shared" si="17"/>
        <v>0</v>
      </c>
      <c r="N66" s="366">
        <f t="shared" si="18"/>
        <v>0</v>
      </c>
    </row>
    <row r="67" spans="1:14">
      <c r="A67" s="494"/>
      <c r="B67" s="510"/>
      <c r="C67" s="504"/>
      <c r="D67" s="479"/>
      <c r="E67" s="232"/>
      <c r="F67" s="225"/>
      <c r="G67" s="271"/>
      <c r="H67" s="708"/>
      <c r="I67" s="135"/>
      <c r="J67" s="46">
        <f t="shared" si="14"/>
        <v>0</v>
      </c>
      <c r="K67">
        <f t="shared" si="15"/>
        <v>0</v>
      </c>
      <c r="L67" s="366">
        <f t="shared" si="16"/>
        <v>0</v>
      </c>
      <c r="M67" s="366">
        <f t="shared" si="17"/>
        <v>0</v>
      </c>
      <c r="N67" s="366">
        <f t="shared" si="18"/>
        <v>0</v>
      </c>
    </row>
    <row r="68" spans="1:14">
      <c r="A68" s="660"/>
      <c r="B68" s="518"/>
      <c r="C68" s="469"/>
      <c r="D68" s="595"/>
      <c r="E68" s="237"/>
      <c r="F68" s="367"/>
      <c r="G68" s="167"/>
      <c r="H68" s="651"/>
      <c r="I68" s="136"/>
      <c r="J68" s="46">
        <f t="shared" si="14"/>
        <v>0</v>
      </c>
      <c r="K68">
        <f t="shared" si="15"/>
        <v>0</v>
      </c>
      <c r="L68" s="366">
        <f t="shared" si="16"/>
        <v>0</v>
      </c>
      <c r="M68" s="366">
        <f t="shared" si="17"/>
        <v>0</v>
      </c>
      <c r="N68" s="366">
        <f t="shared" si="18"/>
        <v>0</v>
      </c>
    </row>
    <row r="69" spans="1:14">
      <c r="A69" s="473"/>
      <c r="B69" s="518"/>
      <c r="C69" s="469"/>
      <c r="D69" s="599"/>
      <c r="E69" s="237"/>
      <c r="F69" s="367"/>
      <c r="G69" s="167"/>
      <c r="H69" s="651"/>
      <c r="I69" s="136"/>
      <c r="J69" s="46">
        <f t="shared" si="14"/>
        <v>0</v>
      </c>
      <c r="K69">
        <f t="shared" si="15"/>
        <v>0</v>
      </c>
      <c r="L69" s="366">
        <f t="shared" si="16"/>
        <v>0</v>
      </c>
      <c r="M69" s="366">
        <f t="shared" si="17"/>
        <v>0</v>
      </c>
      <c r="N69" s="366">
        <f t="shared" si="18"/>
        <v>0</v>
      </c>
    </row>
    <row r="70" spans="1:14">
      <c r="A70" s="473"/>
      <c r="B70" s="474"/>
      <c r="C70" s="469"/>
      <c r="D70" s="595"/>
      <c r="E70" s="237"/>
      <c r="F70" s="367"/>
      <c r="G70" s="167"/>
      <c r="H70" s="651"/>
      <c r="I70" s="136"/>
      <c r="J70" s="46">
        <f t="shared" si="14"/>
        <v>0</v>
      </c>
      <c r="K70">
        <f t="shared" si="15"/>
        <v>0</v>
      </c>
      <c r="L70" s="366">
        <f t="shared" si="16"/>
        <v>0</v>
      </c>
      <c r="M70" s="366">
        <f t="shared" si="17"/>
        <v>0</v>
      </c>
      <c r="N70" s="366">
        <f t="shared" si="18"/>
        <v>0</v>
      </c>
    </row>
    <row r="71" spans="1:14">
      <c r="A71" s="56"/>
      <c r="B71" s="872"/>
      <c r="C71" s="54"/>
      <c r="D71" s="160"/>
      <c r="E71" s="873"/>
      <c r="F71" s="874"/>
      <c r="G71" s="874"/>
      <c r="H71" s="41"/>
      <c r="I71" s="133"/>
      <c r="J71" s="46">
        <f t="shared" ref="J71:J72" si="19">FLOOR(L71,10)</f>
        <v>0</v>
      </c>
      <c r="K71">
        <f t="shared" ref="K71:K72" si="20">IF(J71&lt;5.1,0,(J71-500)*0.1)</f>
        <v>0</v>
      </c>
      <c r="L71" s="366">
        <f t="shared" ref="L71:L72" si="21">MAX(E71:G71)</f>
        <v>0</v>
      </c>
      <c r="M71" s="366">
        <f t="shared" ref="M71:M72" si="22">SUM(E71:G71)-L71-N71</f>
        <v>0</v>
      </c>
      <c r="N71" s="366">
        <f t="shared" ref="N71:N72" si="23">MIN(E71:G71)</f>
        <v>0</v>
      </c>
    </row>
    <row r="72" spans="1:14" ht="15.75" thickBot="1">
      <c r="A72" s="61"/>
      <c r="B72" s="219"/>
      <c r="C72" s="57"/>
      <c r="D72" s="220"/>
      <c r="E72" s="364"/>
      <c r="F72" s="365"/>
      <c r="G72" s="182"/>
      <c r="H72" s="875"/>
      <c r="I72" s="221"/>
      <c r="J72" s="46">
        <f t="shared" si="19"/>
        <v>0</v>
      </c>
      <c r="K72">
        <f t="shared" si="20"/>
        <v>0</v>
      </c>
      <c r="L72" s="366">
        <f t="shared" si="21"/>
        <v>0</v>
      </c>
      <c r="M72" s="366">
        <f t="shared" si="22"/>
        <v>0</v>
      </c>
      <c r="N72" s="366">
        <f t="shared" si="23"/>
        <v>0</v>
      </c>
    </row>
    <row r="73" spans="1:14" ht="15.75" thickTop="1">
      <c r="A73" s="218"/>
      <c r="C73" s="27"/>
      <c r="G73" s="27"/>
    </row>
  </sheetData>
  <sortState xmlns:xlrd2="http://schemas.microsoft.com/office/spreadsheetml/2017/richdata2" ref="A6:N62">
    <sortCondition descending="1" ref="H6:H62"/>
    <sortCondition descending="1" ref="L6:L62"/>
    <sortCondition descending="1" ref="M6:M62"/>
  </sortState>
  <mergeCells count="2">
    <mergeCell ref="A1:I1"/>
    <mergeCell ref="G2:I2"/>
  </mergeCells>
  <phoneticPr fontId="74" type="noConversion"/>
  <conditionalFormatting sqref="E7:G72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60" fitToWidth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A4747A79270F49B403AA98B2854F58" ma:contentTypeVersion="4" ma:contentTypeDescription="Vytvoří nový dokument" ma:contentTypeScope="" ma:versionID="115cb1cf91e911493583345e9349d63f">
  <xsd:schema xmlns:xsd="http://www.w3.org/2001/XMLSchema" xmlns:xs="http://www.w3.org/2001/XMLSchema" xmlns:p="http://schemas.microsoft.com/office/2006/metadata/properties" xmlns:ns2="a1c159ff-3720-4ba3-bf4e-1b4087280e27" targetNamespace="http://schemas.microsoft.com/office/2006/metadata/properties" ma:root="true" ma:fieldsID="accaf78c475785dd6f3287df5aa6b3d3" ns2:_="">
    <xsd:import namespace="a1c159ff-3720-4ba3-bf4e-1b4087280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159ff-3720-4ba3-bf4e-1b4087280e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EBB77-6898-4A7E-97CC-D6508CB9E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c159ff-3720-4ba3-bf4e-1b4087280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B2ED8-C74A-4530-A034-66ED3AE2E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780CE-D18D-4D38-9602-81AE0B65B5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tlak</vt:lpstr>
      <vt:lpstr>trojskok</vt:lpstr>
      <vt:lpstr>shyb</vt:lpstr>
      <vt:lpstr>vznos</vt:lpstr>
      <vt:lpstr>V. listina chlapci</vt:lpstr>
      <vt:lpstr>Výsledky chlapci</vt:lpstr>
      <vt:lpstr>šplh</vt:lpstr>
      <vt:lpstr>trojskoky</vt:lpstr>
      <vt:lpstr>hod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2025-03-24T10:05:57Z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0x0101005DA4747A79270F49B403AA98B2854F58</vt:lpwstr>
  </property>
</Properties>
</file>