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B49738A7-1BD7-4A9D-8769-C47DCAB93F8F}" xr6:coauthVersionLast="47" xr6:coauthVersionMax="47" xr10:uidLastSave="{00000000-0000-0000-0000-000000000000}"/>
  <bookViews>
    <workbookView xWindow="-120" yWindow="-120" windowWidth="29040" windowHeight="15840" tabRatio="874" activeTab="12" xr2:uid="{00000000-000D-0000-FFFF-FFFF00000000}"/>
  </bookViews>
  <sheets>
    <sheet name="tlak" sheetId="2" r:id="rId1"/>
    <sheet name="trojskok" sheetId="3" r:id="rId2"/>
    <sheet name="shyb" sheetId="1" r:id="rId3"/>
    <sheet name="vznos" sheetId="5" r:id="rId4"/>
    <sheet name="V. listina chlapci" sheetId="13" r:id="rId5"/>
    <sheet name="Výsledky chlapci" sheetId="16" r:id="rId6"/>
    <sheet name="šplh" sheetId="8" r:id="rId7"/>
    <sheet name="trojskoky" sheetId="9" r:id="rId8"/>
    <sheet name="hod" sheetId="7" r:id="rId9"/>
    <sheet name="l-s" sheetId="10" r:id="rId10"/>
    <sheet name="V.listina dívky" sheetId="12" r:id="rId11"/>
    <sheet name="Výsledky dívky" sheetId="15" r:id="rId12"/>
    <sheet name="družstva" sheetId="17" r:id="rId13"/>
  </sheets>
  <definedNames>
    <definedName name="_xlnm._FilterDatabase" localSheetId="0" hidden="1">tlak!$A$6:$F$25</definedName>
    <definedName name="_xlnm.Print_Area" localSheetId="12">družstva!$A$1:$C$31</definedName>
    <definedName name="_xlnm.Print_Area" localSheetId="8">hod!$A$1:$I$58</definedName>
    <definedName name="_xlnm.Print_Area" localSheetId="9">'l-s'!$A$1:$G$68</definedName>
    <definedName name="_xlnm.Print_Area" localSheetId="2">shyb!$A$1:$G$67</definedName>
    <definedName name="_xlnm.Print_Area" localSheetId="6">šplh!$A$1:$H$65</definedName>
    <definedName name="_xlnm.Print_Area" localSheetId="0">tlak!$A$1:$G$67</definedName>
    <definedName name="_xlnm.Print_Area" localSheetId="1">trojskok!$A$1:$I$67</definedName>
    <definedName name="_xlnm.Print_Area" localSheetId="7">trojskoky!$A$1:$I$68</definedName>
    <definedName name="_xlnm.Print_Area" localSheetId="3">vznos!$A$1:$G$67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0" l="1"/>
  <c r="F26" i="10"/>
  <c r="F18" i="10"/>
  <c r="F20" i="10"/>
  <c r="F48" i="10"/>
  <c r="F53" i="10"/>
  <c r="F16" i="10"/>
  <c r="F17" i="10"/>
  <c r="F55" i="10"/>
  <c r="F33" i="10"/>
  <c r="F25" i="10"/>
  <c r="F54" i="10"/>
  <c r="F47" i="10"/>
  <c r="F14" i="10"/>
  <c r="F9" i="10"/>
  <c r="F52" i="10"/>
  <c r="F31" i="10"/>
  <c r="F43" i="10"/>
  <c r="F13" i="10"/>
  <c r="F62" i="10"/>
  <c r="F63" i="10"/>
  <c r="F61" i="10"/>
  <c r="F7" i="10"/>
  <c r="F46" i="10"/>
  <c r="F24" i="10"/>
  <c r="F39" i="10"/>
  <c r="F23" i="10"/>
  <c r="F42" i="10"/>
  <c r="F41" i="10"/>
  <c r="F50" i="10"/>
  <c r="F30" i="10"/>
  <c r="F12" i="10"/>
  <c r="F15" i="10"/>
  <c r="F8" i="10"/>
  <c r="F32" i="10"/>
  <c r="F40" i="10"/>
  <c r="F38" i="10"/>
  <c r="F57" i="10"/>
  <c r="F37" i="10"/>
  <c r="F60" i="10"/>
  <c r="F45" i="10"/>
  <c r="F59" i="10"/>
  <c r="F58" i="10"/>
  <c r="F49" i="10"/>
  <c r="F10" i="10"/>
  <c r="F29" i="10"/>
  <c r="F28" i="10"/>
  <c r="F22" i="10"/>
  <c r="F56" i="10"/>
  <c r="F51" i="10"/>
  <c r="F36" i="10"/>
  <c r="F19" i="10"/>
  <c r="F44" i="10"/>
  <c r="F35" i="10"/>
  <c r="F34" i="10"/>
  <c r="F27" i="10"/>
  <c r="F21" i="10"/>
  <c r="F13" i="5"/>
  <c r="F7" i="5"/>
  <c r="F11" i="5"/>
  <c r="F22" i="5"/>
  <c r="F34" i="5"/>
  <c r="F25" i="5"/>
  <c r="F58" i="5"/>
  <c r="F36" i="5"/>
  <c r="F10" i="5"/>
  <c r="F43" i="5"/>
  <c r="F39" i="5"/>
  <c r="F28" i="5"/>
  <c r="F44" i="5"/>
  <c r="F56" i="5"/>
  <c r="F53" i="5"/>
  <c r="F57" i="5"/>
  <c r="F18" i="5"/>
  <c r="F8" i="5"/>
  <c r="F29" i="5"/>
  <c r="F40" i="5"/>
  <c r="F26" i="5"/>
  <c r="F55" i="5"/>
  <c r="F37" i="5"/>
  <c r="F52" i="5"/>
  <c r="F23" i="5"/>
  <c r="F16" i="5"/>
  <c r="F17" i="5"/>
  <c r="F54" i="5"/>
  <c r="F19" i="5"/>
  <c r="F48" i="5"/>
  <c r="F27" i="5"/>
  <c r="F9" i="5"/>
  <c r="F30" i="5"/>
  <c r="F31" i="5"/>
  <c r="F59" i="5"/>
  <c r="F61" i="5"/>
  <c r="F6" i="5"/>
  <c r="F45" i="5"/>
  <c r="F41" i="5"/>
  <c r="F50" i="5"/>
  <c r="F21" i="5"/>
  <c r="F20" i="5"/>
  <c r="F32" i="5"/>
  <c r="F60" i="5"/>
  <c r="F46" i="5"/>
  <c r="F15" i="5"/>
  <c r="F47" i="5"/>
  <c r="F33" i="5"/>
  <c r="F14" i="5"/>
  <c r="F12" i="5"/>
  <c r="F49" i="5"/>
  <c r="F24" i="5"/>
  <c r="F51" i="5"/>
  <c r="F42" i="5"/>
  <c r="F35" i="5"/>
  <c r="F38" i="5"/>
  <c r="G9" i="12"/>
  <c r="G10" i="12"/>
  <c r="G11" i="12"/>
  <c r="G13" i="12"/>
  <c r="G14" i="12"/>
  <c r="G15" i="12"/>
  <c r="G16" i="12"/>
  <c r="G17" i="12"/>
  <c r="G18" i="12"/>
  <c r="G19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1" i="12"/>
  <c r="G62" i="12"/>
  <c r="G63" i="12"/>
  <c r="G64" i="12"/>
  <c r="G65" i="12"/>
  <c r="G66" i="12"/>
  <c r="G67" i="12"/>
  <c r="G68" i="12"/>
  <c r="G69" i="12" l="1"/>
  <c r="G70" i="12"/>
  <c r="G71" i="12"/>
  <c r="G72" i="12"/>
  <c r="G73" i="12"/>
  <c r="G74" i="12"/>
  <c r="G75" i="12"/>
  <c r="G76" i="12"/>
  <c r="Q57" i="12"/>
  <c r="R57" i="12"/>
  <c r="L25" i="8" l="1"/>
  <c r="L63" i="8"/>
  <c r="M63" i="8"/>
  <c r="M24" i="8"/>
  <c r="M61" i="8"/>
  <c r="M62" i="8"/>
  <c r="M35" i="8"/>
  <c r="M47" i="8"/>
  <c r="M33" i="8"/>
  <c r="M10" i="8"/>
  <c r="M20" i="8"/>
  <c r="M14" i="8"/>
  <c r="M34" i="8"/>
  <c r="M30" i="8"/>
  <c r="M12" i="8"/>
  <c r="M42" i="8"/>
  <c r="M6" i="8"/>
  <c r="M11" i="8"/>
  <c r="M18" i="8"/>
  <c r="M9" i="8"/>
  <c r="M17" i="8"/>
  <c r="M51" i="8"/>
  <c r="M57" i="8"/>
  <c r="M44" i="8"/>
  <c r="M7" i="8"/>
  <c r="M59" i="8"/>
  <c r="M40" i="8"/>
  <c r="M43" i="8"/>
  <c r="M54" i="8"/>
  <c r="M26" i="8"/>
  <c r="M29" i="8"/>
  <c r="M37" i="8"/>
  <c r="M28" i="8"/>
  <c r="M38" i="8"/>
  <c r="M21" i="8"/>
  <c r="M32" i="8"/>
  <c r="M45" i="8"/>
  <c r="M46" i="8"/>
  <c r="Q48" i="12"/>
  <c r="R48" i="12"/>
  <c r="T37" i="15" l="1"/>
  <c r="T19" i="15"/>
  <c r="T57" i="15"/>
  <c r="T49" i="15"/>
  <c r="G37" i="15"/>
  <c r="V37" i="15" s="1"/>
  <c r="G19" i="15"/>
  <c r="G57" i="15"/>
  <c r="G49" i="15"/>
  <c r="V19" i="15" l="1"/>
  <c r="V49" i="15"/>
  <c r="V57" i="15"/>
  <c r="L38" i="3" l="1"/>
  <c r="J38" i="3" s="1"/>
  <c r="N38" i="3"/>
  <c r="L42" i="3"/>
  <c r="J42" i="3" s="1"/>
  <c r="N42" i="3"/>
  <c r="L24" i="3"/>
  <c r="J24" i="3" s="1"/>
  <c r="N24" i="3"/>
  <c r="L8" i="3"/>
  <c r="J8" i="3" s="1"/>
  <c r="N8" i="3"/>
  <c r="L31" i="3"/>
  <c r="J31" i="3" s="1"/>
  <c r="N31" i="3"/>
  <c r="L10" i="3"/>
  <c r="J10" i="3" s="1"/>
  <c r="N10" i="3"/>
  <c r="L46" i="3"/>
  <c r="J46" i="3" s="1"/>
  <c r="N46" i="3"/>
  <c r="L61" i="3"/>
  <c r="J61" i="3" s="1"/>
  <c r="N61" i="3"/>
  <c r="L55" i="3"/>
  <c r="J55" i="3" s="1"/>
  <c r="N55" i="3"/>
  <c r="L30" i="3"/>
  <c r="J30" i="3" s="1"/>
  <c r="N30" i="3"/>
  <c r="L37" i="3"/>
  <c r="J37" i="3" s="1"/>
  <c r="N37" i="3"/>
  <c r="L35" i="3"/>
  <c r="J35" i="3" s="1"/>
  <c r="N35" i="3"/>
  <c r="L16" i="3"/>
  <c r="J16" i="3" s="1"/>
  <c r="N16" i="3"/>
  <c r="L14" i="3"/>
  <c r="J14" i="3" s="1"/>
  <c r="N14" i="3"/>
  <c r="L39" i="3"/>
  <c r="J39" i="3" s="1"/>
  <c r="N39" i="3"/>
  <c r="L45" i="3"/>
  <c r="J45" i="3" s="1"/>
  <c r="N45" i="3"/>
  <c r="L34" i="3"/>
  <c r="J34" i="3" s="1"/>
  <c r="N34" i="3"/>
  <c r="L54" i="3"/>
  <c r="J54" i="3" s="1"/>
  <c r="N54" i="3"/>
  <c r="L22" i="3"/>
  <c r="J22" i="3" s="1"/>
  <c r="N22" i="3"/>
  <c r="L15" i="3"/>
  <c r="J15" i="3" s="1"/>
  <c r="N15" i="3"/>
  <c r="L59" i="3"/>
  <c r="J59" i="3" s="1"/>
  <c r="N59" i="3"/>
  <c r="L25" i="3"/>
  <c r="J25" i="3" s="1"/>
  <c r="N25" i="3"/>
  <c r="L6" i="3"/>
  <c r="J6" i="3" s="1"/>
  <c r="N6" i="3"/>
  <c r="L33" i="3"/>
  <c r="J33" i="3" s="1"/>
  <c r="N33" i="3"/>
  <c r="L44" i="3"/>
  <c r="J44" i="3" s="1"/>
  <c r="N44" i="3"/>
  <c r="L18" i="3"/>
  <c r="J18" i="3" s="1"/>
  <c r="N18" i="3"/>
  <c r="L56" i="3"/>
  <c r="J56" i="3" s="1"/>
  <c r="N56" i="3"/>
  <c r="L36" i="3"/>
  <c r="J36" i="3" s="1"/>
  <c r="N36" i="3"/>
  <c r="L12" i="3"/>
  <c r="J12" i="3" s="1"/>
  <c r="N12" i="3"/>
  <c r="L50" i="3"/>
  <c r="J50" i="3" s="1"/>
  <c r="N50" i="3"/>
  <c r="L28" i="3"/>
  <c r="J28" i="3" s="1"/>
  <c r="N28" i="3"/>
  <c r="L32" i="3"/>
  <c r="J32" i="3" s="1"/>
  <c r="N32" i="3"/>
  <c r="L48" i="3"/>
  <c r="J48" i="3" s="1"/>
  <c r="N48" i="3"/>
  <c r="L52" i="3"/>
  <c r="J52" i="3" s="1"/>
  <c r="N52" i="3"/>
  <c r="L47" i="3"/>
  <c r="J47" i="3" s="1"/>
  <c r="N47" i="3"/>
  <c r="L53" i="3"/>
  <c r="J53" i="3" s="1"/>
  <c r="N53" i="3"/>
  <c r="L43" i="3"/>
  <c r="J43" i="3" s="1"/>
  <c r="N43" i="3"/>
  <c r="L21" i="3"/>
  <c r="J21" i="3" s="1"/>
  <c r="N21" i="3"/>
  <c r="L26" i="3"/>
  <c r="J26" i="3" s="1"/>
  <c r="N26" i="3"/>
  <c r="L27" i="3"/>
  <c r="J27" i="3" s="1"/>
  <c r="N27" i="3"/>
  <c r="L41" i="3"/>
  <c r="J41" i="3" s="1"/>
  <c r="N41" i="3"/>
  <c r="L17" i="3"/>
  <c r="J17" i="3" s="1"/>
  <c r="N17" i="3"/>
  <c r="L20" i="3"/>
  <c r="J20" i="3" s="1"/>
  <c r="N20" i="3"/>
  <c r="L29" i="3"/>
  <c r="J29" i="3" s="1"/>
  <c r="N29" i="3"/>
  <c r="L40" i="3"/>
  <c r="J40" i="3" s="1"/>
  <c r="N40" i="3"/>
  <c r="L23" i="3"/>
  <c r="J23" i="3" s="1"/>
  <c r="N23" i="3"/>
  <c r="L9" i="3"/>
  <c r="J9" i="3" s="1"/>
  <c r="N9" i="3"/>
  <c r="L60" i="3"/>
  <c r="J60" i="3" s="1"/>
  <c r="N60" i="3"/>
  <c r="L58" i="3"/>
  <c r="J58" i="3" s="1"/>
  <c r="N58" i="3"/>
  <c r="L49" i="3"/>
  <c r="J49" i="3" s="1"/>
  <c r="N49" i="3"/>
  <c r="L7" i="3"/>
  <c r="J7" i="3" s="1"/>
  <c r="N7" i="3"/>
  <c r="L51" i="3"/>
  <c r="J51" i="3" s="1"/>
  <c r="N51" i="3"/>
  <c r="L19" i="3"/>
  <c r="J19" i="3" s="1"/>
  <c r="N19" i="3"/>
  <c r="L11" i="3"/>
  <c r="J11" i="3" s="1"/>
  <c r="N11" i="3"/>
  <c r="L13" i="3"/>
  <c r="J13" i="3" s="1"/>
  <c r="N13" i="3"/>
  <c r="L62" i="3"/>
  <c r="N62" i="3"/>
  <c r="L63" i="3"/>
  <c r="M63" i="3" s="1"/>
  <c r="N63" i="3"/>
  <c r="L64" i="3"/>
  <c r="J64" i="3" s="1"/>
  <c r="K64" i="3" s="1"/>
  <c r="H64" i="3" s="1"/>
  <c r="N64" i="3"/>
  <c r="L65" i="3"/>
  <c r="M65" i="3" s="1"/>
  <c r="N65" i="3"/>
  <c r="J62" i="3"/>
  <c r="K62" i="3" s="1"/>
  <c r="H62" i="3" s="1"/>
  <c r="J65" i="3" l="1"/>
  <c r="K65" i="3" s="1"/>
  <c r="H65" i="3" s="1"/>
  <c r="M62" i="3"/>
  <c r="M64" i="3"/>
  <c r="J63" i="3"/>
  <c r="K63" i="3" s="1"/>
  <c r="H63" i="3" s="1"/>
  <c r="M13" i="3"/>
  <c r="M19" i="3"/>
  <c r="M7" i="3"/>
  <c r="M58" i="3"/>
  <c r="M9" i="3"/>
  <c r="M40" i="3"/>
  <c r="M20" i="3"/>
  <c r="M41" i="3"/>
  <c r="M26" i="3"/>
  <c r="M43" i="3"/>
  <c r="M47" i="3"/>
  <c r="M48" i="3"/>
  <c r="M28" i="3"/>
  <c r="M12" i="3"/>
  <c r="M56" i="3"/>
  <c r="M44" i="3"/>
  <c r="M6" i="3"/>
  <c r="M59" i="3"/>
  <c r="M22" i="3"/>
  <c r="M34" i="3"/>
  <c r="M39" i="3"/>
  <c r="M16" i="3"/>
  <c r="M37" i="3"/>
  <c r="M55" i="3"/>
  <c r="M46" i="3"/>
  <c r="M31" i="3"/>
  <c r="M24" i="3"/>
  <c r="M38" i="3"/>
  <c r="M11" i="3"/>
  <c r="M51" i="3"/>
  <c r="M49" i="3"/>
  <c r="M60" i="3"/>
  <c r="M23" i="3"/>
  <c r="M29" i="3"/>
  <c r="M17" i="3"/>
  <c r="M27" i="3"/>
  <c r="M21" i="3"/>
  <c r="M53" i="3"/>
  <c r="M52" i="3"/>
  <c r="M32" i="3"/>
  <c r="M50" i="3"/>
  <c r="M36" i="3"/>
  <c r="M18" i="3"/>
  <c r="M33" i="3"/>
  <c r="M25" i="3"/>
  <c r="M15" i="3"/>
  <c r="M54" i="3"/>
  <c r="M45" i="3"/>
  <c r="M14" i="3"/>
  <c r="M35" i="3"/>
  <c r="M61" i="3"/>
  <c r="M10" i="3"/>
  <c r="M8" i="3"/>
  <c r="M42" i="3"/>
  <c r="M30" i="3"/>
  <c r="N13" i="9" l="1"/>
  <c r="L13" i="9"/>
  <c r="J13" i="9" s="1"/>
  <c r="K13" i="9" s="1"/>
  <c r="M13" i="9" l="1"/>
  <c r="N70" i="7" l="1"/>
  <c r="N40" i="7"/>
  <c r="N71" i="7"/>
  <c r="N72" i="7"/>
  <c r="M72" i="7" s="1"/>
  <c r="L70" i="7"/>
  <c r="L40" i="7"/>
  <c r="L71" i="7"/>
  <c r="L72" i="7"/>
  <c r="N69" i="7"/>
  <c r="N33" i="7"/>
  <c r="L69" i="7"/>
  <c r="J69" i="7" s="1"/>
  <c r="K69" i="7" s="1"/>
  <c r="L33" i="7"/>
  <c r="J33" i="7" s="1"/>
  <c r="K33" i="7" s="1"/>
  <c r="L59" i="8"/>
  <c r="L20" i="8"/>
  <c r="G59" i="8"/>
  <c r="G20" i="8"/>
  <c r="N46" i="9"/>
  <c r="N41" i="9"/>
  <c r="L46" i="9"/>
  <c r="J46" i="9" s="1"/>
  <c r="K46" i="9" s="1"/>
  <c r="M70" i="7" l="1"/>
  <c r="M71" i="7"/>
  <c r="M46" i="9"/>
  <c r="M40" i="7"/>
  <c r="M33" i="7"/>
  <c r="M69" i="7"/>
  <c r="G7" i="8"/>
  <c r="G17" i="8"/>
  <c r="G13" i="8"/>
  <c r="G34" i="8"/>
  <c r="G11" i="8"/>
  <c r="G15" i="8"/>
  <c r="G30" i="8"/>
  <c r="G24" i="8"/>
  <c r="G27" i="8"/>
  <c r="G57" i="8"/>
  <c r="G55" i="8"/>
  <c r="G32" i="8"/>
  <c r="G19" i="8"/>
  <c r="G62" i="8"/>
  <c r="G16" i="8"/>
  <c r="G47" i="8"/>
  <c r="G39" i="8"/>
  <c r="G56" i="8"/>
  <c r="G58" i="8"/>
  <c r="G52" i="8"/>
  <c r="G18" i="8"/>
  <c r="G42" i="8"/>
  <c r="G60" i="8"/>
  <c r="G44" i="8"/>
  <c r="G46" i="8"/>
  <c r="G51" i="8"/>
  <c r="G35" i="8"/>
  <c r="G53" i="8"/>
  <c r="G41" i="8"/>
  <c r="G45" i="8"/>
  <c r="G48" i="8"/>
  <c r="G38" i="8"/>
  <c r="G54" i="8"/>
  <c r="G26" i="8"/>
  <c r="G12" i="8"/>
  <c r="G14" i="8"/>
  <c r="G31" i="8"/>
  <c r="G9" i="8"/>
  <c r="G22" i="8"/>
  <c r="G43" i="8"/>
  <c r="G33" i="8"/>
  <c r="G61" i="8"/>
  <c r="G25" i="8"/>
  <c r="G8" i="8"/>
  <c r="G29" i="8"/>
  <c r="G49" i="8"/>
  <c r="G6" i="8"/>
  <c r="G36" i="8"/>
  <c r="G40" i="8"/>
  <c r="G28" i="8"/>
  <c r="G21" i="8"/>
  <c r="G10" i="8"/>
  <c r="G23" i="8"/>
  <c r="F9" i="13"/>
  <c r="L9" i="13"/>
  <c r="N9" i="13"/>
  <c r="F10" i="13"/>
  <c r="L10" i="13"/>
  <c r="N10" i="13"/>
  <c r="F11" i="13"/>
  <c r="L11" i="13"/>
  <c r="N11" i="13"/>
  <c r="F12" i="13"/>
  <c r="L12" i="13"/>
  <c r="N12" i="13"/>
  <c r="O9" i="13" l="1"/>
  <c r="O12" i="13"/>
  <c r="O10" i="13"/>
  <c r="O11" i="13"/>
  <c r="L9" i="8" l="1"/>
  <c r="L45" i="8"/>
  <c r="L10" i="8"/>
  <c r="N45" i="9"/>
  <c r="L45" i="9"/>
  <c r="J45" i="9" s="1"/>
  <c r="K45" i="9" s="1"/>
  <c r="M45" i="9" l="1"/>
  <c r="N53" i="13"/>
  <c r="N54" i="13"/>
  <c r="N55" i="13"/>
  <c r="N56" i="13"/>
  <c r="N57" i="13"/>
  <c r="N58" i="13"/>
  <c r="N59" i="13"/>
  <c r="N60" i="13"/>
  <c r="N61" i="13"/>
  <c r="N62" i="13"/>
  <c r="N63" i="13"/>
  <c r="N64" i="13"/>
  <c r="F12" i="16"/>
  <c r="F50" i="16"/>
  <c r="F59" i="16"/>
  <c r="F11" i="16"/>
  <c r="N12" i="16"/>
  <c r="N50" i="16"/>
  <c r="N59" i="16"/>
  <c r="N11" i="16"/>
  <c r="Q12" i="16"/>
  <c r="Q50" i="16"/>
  <c r="Q59" i="16"/>
  <c r="Q11" i="16"/>
  <c r="S50" i="16" l="1"/>
  <c r="S59" i="16"/>
  <c r="S12" i="16"/>
  <c r="S11" i="16"/>
  <c r="Q13" i="12" l="1"/>
  <c r="Q14" i="12"/>
  <c r="Q15" i="12"/>
  <c r="Q16" i="12"/>
  <c r="Q9" i="12"/>
  <c r="Q10" i="12"/>
  <c r="Q11" i="12"/>
  <c r="Q17" i="12"/>
  <c r="Q18" i="12"/>
  <c r="Q19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G44" i="15"/>
  <c r="T44" i="15"/>
  <c r="G24" i="15"/>
  <c r="T24" i="15"/>
  <c r="G16" i="15"/>
  <c r="T16" i="15"/>
  <c r="G63" i="15"/>
  <c r="T63" i="15"/>
  <c r="G43" i="15"/>
  <c r="T43" i="15"/>
  <c r="G59" i="15"/>
  <c r="T59" i="15"/>
  <c r="G48" i="15"/>
  <c r="T48" i="15"/>
  <c r="G11" i="15"/>
  <c r="T11" i="15"/>
  <c r="G30" i="15"/>
  <c r="T30" i="15"/>
  <c r="G9" i="15"/>
  <c r="T9" i="15"/>
  <c r="G65" i="15"/>
  <c r="T65" i="15"/>
  <c r="G17" i="15"/>
  <c r="T17" i="15"/>
  <c r="G40" i="15"/>
  <c r="T40" i="15"/>
  <c r="G41" i="15"/>
  <c r="T41" i="15"/>
  <c r="G52" i="15"/>
  <c r="T52" i="15"/>
  <c r="G38" i="15"/>
  <c r="T38" i="15"/>
  <c r="G26" i="15"/>
  <c r="T26" i="15"/>
  <c r="G36" i="15"/>
  <c r="T36" i="15"/>
  <c r="G47" i="15"/>
  <c r="T47" i="15"/>
  <c r="G56" i="15"/>
  <c r="T56" i="15"/>
  <c r="F14" i="16"/>
  <c r="N14" i="16"/>
  <c r="Q14" i="16"/>
  <c r="F32" i="16"/>
  <c r="N32" i="16"/>
  <c r="Q32" i="16"/>
  <c r="F18" i="16"/>
  <c r="N18" i="16"/>
  <c r="Q18" i="16"/>
  <c r="F40" i="16"/>
  <c r="N40" i="16"/>
  <c r="Q40" i="16"/>
  <c r="F35" i="16"/>
  <c r="N35" i="16"/>
  <c r="Q35" i="16"/>
  <c r="F17" i="16"/>
  <c r="N17" i="16"/>
  <c r="Q17" i="16"/>
  <c r="F58" i="16"/>
  <c r="N58" i="16"/>
  <c r="Q58" i="16"/>
  <c r="F26" i="16"/>
  <c r="N26" i="16"/>
  <c r="Q26" i="16"/>
  <c r="F56" i="16"/>
  <c r="N56" i="16"/>
  <c r="Q56" i="16"/>
  <c r="F28" i="16"/>
  <c r="N28" i="16"/>
  <c r="Q28" i="16"/>
  <c r="F51" i="16"/>
  <c r="N51" i="16"/>
  <c r="Q51" i="16"/>
  <c r="F39" i="16"/>
  <c r="N39" i="16"/>
  <c r="Q39" i="16"/>
  <c r="F20" i="16"/>
  <c r="N20" i="16"/>
  <c r="Q20" i="16"/>
  <c r="F45" i="16"/>
  <c r="N45" i="16"/>
  <c r="Q45" i="16"/>
  <c r="F24" i="16"/>
  <c r="N24" i="16"/>
  <c r="Q24" i="16"/>
  <c r="F31" i="16"/>
  <c r="N31" i="16"/>
  <c r="Q31" i="16"/>
  <c r="F19" i="16"/>
  <c r="N19" i="16"/>
  <c r="Q19" i="16"/>
  <c r="F36" i="16"/>
  <c r="N36" i="16"/>
  <c r="Q36" i="16"/>
  <c r="F37" i="16"/>
  <c r="N37" i="16"/>
  <c r="Q37" i="16"/>
  <c r="F25" i="16"/>
  <c r="N25" i="16"/>
  <c r="Q25" i="16"/>
  <c r="F10" i="16"/>
  <c r="N10" i="16"/>
  <c r="Q10" i="16"/>
  <c r="F29" i="16"/>
  <c r="N29" i="16"/>
  <c r="Q29" i="16"/>
  <c r="F57" i="16"/>
  <c r="N57" i="16"/>
  <c r="Q57" i="16"/>
  <c r="F38" i="16"/>
  <c r="N38" i="16"/>
  <c r="Q38" i="16"/>
  <c r="F21" i="16"/>
  <c r="N21" i="16"/>
  <c r="Q21" i="16"/>
  <c r="F52" i="16"/>
  <c r="N52" i="16"/>
  <c r="Q52" i="16"/>
  <c r="F43" i="16"/>
  <c r="N43" i="16"/>
  <c r="Q43" i="16"/>
  <c r="F61" i="16"/>
  <c r="N61" i="16"/>
  <c r="Q61" i="16"/>
  <c r="F15" i="16"/>
  <c r="N15" i="16"/>
  <c r="Q15" i="16"/>
  <c r="F42" i="16"/>
  <c r="N42" i="16"/>
  <c r="Q42" i="16"/>
  <c r="F22" i="16"/>
  <c r="N22" i="16"/>
  <c r="Q22" i="16"/>
  <c r="F13" i="13"/>
  <c r="L13" i="13"/>
  <c r="N13" i="13"/>
  <c r="F14" i="13"/>
  <c r="L14" i="13"/>
  <c r="N14" i="13"/>
  <c r="F15" i="13"/>
  <c r="L15" i="13"/>
  <c r="N15" i="13"/>
  <c r="F16" i="13"/>
  <c r="L16" i="13"/>
  <c r="N16" i="13"/>
  <c r="F17" i="13"/>
  <c r="L17" i="13"/>
  <c r="N17" i="13"/>
  <c r="F18" i="13"/>
  <c r="L18" i="13"/>
  <c r="N18" i="13"/>
  <c r="F19" i="13"/>
  <c r="L19" i="13"/>
  <c r="N19" i="13"/>
  <c r="F20" i="13"/>
  <c r="L20" i="13"/>
  <c r="N20" i="13"/>
  <c r="F21" i="13"/>
  <c r="L21" i="13"/>
  <c r="N21" i="13"/>
  <c r="F22" i="13"/>
  <c r="L22" i="13"/>
  <c r="N22" i="13"/>
  <c r="F23" i="13"/>
  <c r="L23" i="13"/>
  <c r="N23" i="13"/>
  <c r="F24" i="13"/>
  <c r="L24" i="13"/>
  <c r="N24" i="13"/>
  <c r="F25" i="13"/>
  <c r="L25" i="13"/>
  <c r="N25" i="13"/>
  <c r="F26" i="13"/>
  <c r="L26" i="13"/>
  <c r="N26" i="13"/>
  <c r="F27" i="13"/>
  <c r="L27" i="13"/>
  <c r="N27" i="13"/>
  <c r="F28" i="13"/>
  <c r="L28" i="13"/>
  <c r="N28" i="13"/>
  <c r="F29" i="13"/>
  <c r="L29" i="13"/>
  <c r="N29" i="13"/>
  <c r="F30" i="13"/>
  <c r="L30" i="13"/>
  <c r="N30" i="13"/>
  <c r="F31" i="13"/>
  <c r="L31" i="13"/>
  <c r="N31" i="13"/>
  <c r="F32" i="13"/>
  <c r="L32" i="13"/>
  <c r="N32" i="13"/>
  <c r="F33" i="13"/>
  <c r="L33" i="13"/>
  <c r="N33" i="13"/>
  <c r="F34" i="13"/>
  <c r="L34" i="13"/>
  <c r="N34" i="13"/>
  <c r="F35" i="13"/>
  <c r="L35" i="13"/>
  <c r="N35" i="13"/>
  <c r="F36" i="13"/>
  <c r="L36" i="13"/>
  <c r="N36" i="13"/>
  <c r="F37" i="13"/>
  <c r="L37" i="13"/>
  <c r="N37" i="13"/>
  <c r="F38" i="13"/>
  <c r="L38" i="13"/>
  <c r="N38" i="13"/>
  <c r="F39" i="13"/>
  <c r="L39" i="13"/>
  <c r="N39" i="13"/>
  <c r="F40" i="13"/>
  <c r="L40" i="13"/>
  <c r="N40" i="13"/>
  <c r="G10" i="15"/>
  <c r="G14" i="15"/>
  <c r="G50" i="15"/>
  <c r="G45" i="15"/>
  <c r="N41" i="13"/>
  <c r="N42" i="13"/>
  <c r="N43" i="13"/>
  <c r="N44" i="13"/>
  <c r="N45" i="13"/>
  <c r="N46" i="13"/>
  <c r="N47" i="13"/>
  <c r="N48" i="13"/>
  <c r="N49" i="13"/>
  <c r="N50" i="13"/>
  <c r="N51" i="13"/>
  <c r="N52" i="13"/>
  <c r="J70" i="7"/>
  <c r="K70" i="7" s="1"/>
  <c r="J40" i="7"/>
  <c r="K40" i="7" s="1"/>
  <c r="J71" i="7"/>
  <c r="K71" i="7" s="1"/>
  <c r="J72" i="7"/>
  <c r="K72" i="7" s="1"/>
  <c r="M25" i="8"/>
  <c r="M23" i="8"/>
  <c r="M60" i="8"/>
  <c r="M16" i="8"/>
  <c r="M41" i="8"/>
  <c r="M22" i="8"/>
  <c r="M55" i="8"/>
  <c r="M49" i="8"/>
  <c r="M53" i="8"/>
  <c r="M56" i="8"/>
  <c r="M15" i="8"/>
  <c r="M27" i="8"/>
  <c r="M19" i="8"/>
  <c r="M31" i="8"/>
  <c r="M13" i="8"/>
  <c r="M8" i="8"/>
  <c r="M48" i="8"/>
  <c r="M52" i="8"/>
  <c r="M58" i="8"/>
  <c r="M39" i="8"/>
  <c r="M36" i="8"/>
  <c r="M50" i="8"/>
  <c r="L11" i="8"/>
  <c r="L32" i="8"/>
  <c r="L46" i="8"/>
  <c r="L23" i="8"/>
  <c r="L30" i="8"/>
  <c r="L60" i="8"/>
  <c r="L28" i="8"/>
  <c r="L16" i="8"/>
  <c r="L40" i="8"/>
  <c r="L57" i="8"/>
  <c r="L14" i="8"/>
  <c r="L38" i="8"/>
  <c r="L41" i="8"/>
  <c r="L33" i="8"/>
  <c r="L26" i="8"/>
  <c r="L6" i="8"/>
  <c r="L55" i="8"/>
  <c r="L43" i="8"/>
  <c r="L22" i="8"/>
  <c r="L49" i="8"/>
  <c r="L53" i="8"/>
  <c r="L17" i="8"/>
  <c r="L35" i="8"/>
  <c r="L56" i="8"/>
  <c r="L15" i="8"/>
  <c r="L7" i="8"/>
  <c r="L24" i="8"/>
  <c r="L27" i="8"/>
  <c r="L19" i="8"/>
  <c r="L21" i="8"/>
  <c r="L44" i="8"/>
  <c r="L34" i="8"/>
  <c r="L61" i="8"/>
  <c r="L31" i="8"/>
  <c r="L51" i="8"/>
  <c r="L13" i="8"/>
  <c r="L8" i="8"/>
  <c r="L48" i="8"/>
  <c r="L52" i="8"/>
  <c r="L58" i="8"/>
  <c r="L39" i="8"/>
  <c r="L36" i="8"/>
  <c r="L18" i="8"/>
  <c r="L12" i="8"/>
  <c r="L54" i="8"/>
  <c r="L47" i="8"/>
  <c r="L29" i="8"/>
  <c r="L42" i="8"/>
  <c r="L37" i="8"/>
  <c r="L50" i="8"/>
  <c r="L62" i="8"/>
  <c r="G37" i="8"/>
  <c r="G50" i="8"/>
  <c r="G28" i="15"/>
  <c r="G33" i="15"/>
  <c r="G20" i="15"/>
  <c r="G27" i="15"/>
  <c r="G25" i="15"/>
  <c r="G18" i="15"/>
  <c r="G46" i="15"/>
  <c r="G54" i="15"/>
  <c r="G62" i="15"/>
  <c r="G53" i="15"/>
  <c r="G31" i="15"/>
  <c r="G23" i="15"/>
  <c r="G15" i="15"/>
  <c r="G64" i="15"/>
  <c r="G55" i="15"/>
  <c r="G42" i="15"/>
  <c r="G12" i="15"/>
  <c r="G39" i="15"/>
  <c r="G61" i="15"/>
  <c r="G35" i="15"/>
  <c r="G32" i="15"/>
  <c r="G51" i="15"/>
  <c r="G60" i="15"/>
  <c r="G21" i="15"/>
  <c r="G29" i="15"/>
  <c r="G58" i="15"/>
  <c r="G22" i="15"/>
  <c r="G13" i="15"/>
  <c r="G34" i="15"/>
  <c r="N44" i="9"/>
  <c r="N59" i="9"/>
  <c r="N17" i="9"/>
  <c r="N63" i="9"/>
  <c r="N51" i="9"/>
  <c r="L44" i="9"/>
  <c r="J44" i="9" s="1"/>
  <c r="K44" i="9" s="1"/>
  <c r="L59" i="9"/>
  <c r="J59" i="9" s="1"/>
  <c r="K59" i="9" s="1"/>
  <c r="L17" i="9"/>
  <c r="J17" i="9" s="1"/>
  <c r="K17" i="9" s="1"/>
  <c r="L63" i="9"/>
  <c r="J63" i="9" s="1"/>
  <c r="K63" i="9" s="1"/>
  <c r="L51" i="9"/>
  <c r="J51" i="9" s="1"/>
  <c r="K51" i="9" s="1"/>
  <c r="N29" i="9"/>
  <c r="N42" i="9"/>
  <c r="N50" i="9"/>
  <c r="N58" i="9"/>
  <c r="L29" i="9"/>
  <c r="J29" i="9" s="1"/>
  <c r="K29" i="9" s="1"/>
  <c r="L42" i="9"/>
  <c r="J42" i="9" s="1"/>
  <c r="K42" i="9" s="1"/>
  <c r="L50" i="9"/>
  <c r="L58" i="9"/>
  <c r="J58" i="9" s="1"/>
  <c r="K58" i="9" s="1"/>
  <c r="N58" i="7"/>
  <c r="N52" i="7"/>
  <c r="N62" i="7"/>
  <c r="N60" i="7"/>
  <c r="N56" i="7"/>
  <c r="N11" i="7"/>
  <c r="N55" i="7"/>
  <c r="N13" i="7"/>
  <c r="L58" i="7"/>
  <c r="L52" i="7"/>
  <c r="L62" i="7"/>
  <c r="L60" i="7"/>
  <c r="J60" i="7" s="1"/>
  <c r="K60" i="7" s="1"/>
  <c r="L56" i="7"/>
  <c r="L11" i="7"/>
  <c r="J11" i="7" s="1"/>
  <c r="K11" i="7" s="1"/>
  <c r="L55" i="7"/>
  <c r="L13" i="7"/>
  <c r="J13" i="7" s="1"/>
  <c r="K13" i="7" s="1"/>
  <c r="J56" i="7"/>
  <c r="K56" i="7" s="1"/>
  <c r="T34" i="15"/>
  <c r="T13" i="15"/>
  <c r="T22" i="15"/>
  <c r="Q68" i="12"/>
  <c r="R68" i="12" s="1"/>
  <c r="Q67" i="12"/>
  <c r="Q66" i="12"/>
  <c r="R66" i="12" s="1"/>
  <c r="Q65" i="12"/>
  <c r="Q64" i="12"/>
  <c r="Q63" i="12"/>
  <c r="Q62" i="12"/>
  <c r="Q61" i="12"/>
  <c r="T60" i="15"/>
  <c r="T21" i="15"/>
  <c r="T29" i="15"/>
  <c r="T58" i="15"/>
  <c r="Q60" i="16"/>
  <c r="Q16" i="16"/>
  <c r="N60" i="16"/>
  <c r="N16" i="16"/>
  <c r="F60" i="16"/>
  <c r="F16" i="16"/>
  <c r="T31" i="15"/>
  <c r="T27" i="15"/>
  <c r="T54" i="15"/>
  <c r="T50" i="15"/>
  <c r="T55" i="15"/>
  <c r="T20" i="15"/>
  <c r="V20" i="15" s="1"/>
  <c r="T45" i="15"/>
  <c r="T32" i="15"/>
  <c r="T12" i="15"/>
  <c r="T64" i="15"/>
  <c r="T39" i="15"/>
  <c r="T53" i="15"/>
  <c r="V53" i="15" s="1"/>
  <c r="T35" i="15"/>
  <c r="T25" i="15"/>
  <c r="T42" i="15"/>
  <c r="T28" i="15"/>
  <c r="T33" i="15"/>
  <c r="T51" i="15"/>
  <c r="V51" i="15" s="1"/>
  <c r="T10" i="15"/>
  <c r="T62" i="15"/>
  <c r="T23" i="15"/>
  <c r="T15" i="15"/>
  <c r="T46" i="15"/>
  <c r="T61" i="15"/>
  <c r="T18" i="15"/>
  <c r="T14" i="15"/>
  <c r="Q33" i="12"/>
  <c r="R33" i="12" s="1"/>
  <c r="Q34" i="12"/>
  <c r="R34" i="12" s="1"/>
  <c r="Q35" i="12"/>
  <c r="Q36" i="12"/>
  <c r="Q37" i="12"/>
  <c r="R37" i="12" s="1"/>
  <c r="Q38" i="12"/>
  <c r="Q39" i="12"/>
  <c r="Q40" i="12"/>
  <c r="R40" i="12" s="1"/>
  <c r="Q41" i="12"/>
  <c r="R41" i="12" s="1"/>
  <c r="Q42" i="12"/>
  <c r="R42" i="12" s="1"/>
  <c r="Q43" i="12"/>
  <c r="Q44" i="12"/>
  <c r="Q45" i="12"/>
  <c r="Q46" i="12"/>
  <c r="R46" i="12" s="1"/>
  <c r="Q47" i="12"/>
  <c r="Q49" i="12"/>
  <c r="R49" i="12" s="1"/>
  <c r="Q50" i="12"/>
  <c r="R50" i="12" s="1"/>
  <c r="Q51" i="12"/>
  <c r="Q52" i="12"/>
  <c r="Q53" i="12"/>
  <c r="R53" i="12" s="1"/>
  <c r="Q54" i="12"/>
  <c r="R54" i="12" s="1"/>
  <c r="Q55" i="12"/>
  <c r="Q56" i="12"/>
  <c r="R56" i="12" s="1"/>
  <c r="Q58" i="12"/>
  <c r="R58" i="12" s="1"/>
  <c r="Q59" i="12"/>
  <c r="R59" i="12" s="1"/>
  <c r="Q13" i="16"/>
  <c r="Q23" i="16"/>
  <c r="Q27" i="16"/>
  <c r="Q9" i="16"/>
  <c r="Q48" i="16"/>
  <c r="Q63" i="16"/>
  <c r="Q41" i="16"/>
  <c r="Q62" i="16"/>
  <c r="Q54" i="16"/>
  <c r="Q55" i="16"/>
  <c r="Q46" i="16"/>
  <c r="Q47" i="16"/>
  <c r="Q44" i="16"/>
  <c r="Q53" i="16"/>
  <c r="Q49" i="16"/>
  <c r="Q34" i="16"/>
  <c r="Q33" i="16"/>
  <c r="Q30" i="16"/>
  <c r="N13" i="16"/>
  <c r="N23" i="16"/>
  <c r="N27" i="16"/>
  <c r="N9" i="16"/>
  <c r="N48" i="16"/>
  <c r="N63" i="16"/>
  <c r="N41" i="16"/>
  <c r="N62" i="16"/>
  <c r="N54" i="16"/>
  <c r="N55" i="16"/>
  <c r="N46" i="16"/>
  <c r="N47" i="16"/>
  <c r="N44" i="16"/>
  <c r="N53" i="16"/>
  <c r="N49" i="16"/>
  <c r="N34" i="16"/>
  <c r="N33" i="16"/>
  <c r="N30" i="16"/>
  <c r="F13" i="16"/>
  <c r="S13" i="16" s="1"/>
  <c r="F23" i="16"/>
  <c r="F27" i="16"/>
  <c r="F9" i="16"/>
  <c r="F48" i="16"/>
  <c r="F63" i="16"/>
  <c r="S63" i="16" s="1"/>
  <c r="F41" i="16"/>
  <c r="F62" i="16"/>
  <c r="F54" i="16"/>
  <c r="F55" i="16"/>
  <c r="F46" i="16"/>
  <c r="F47" i="16"/>
  <c r="F44" i="16"/>
  <c r="S44" i="16" s="1"/>
  <c r="F53" i="16"/>
  <c r="F49" i="16"/>
  <c r="F34" i="16"/>
  <c r="F33" i="16"/>
  <c r="F30" i="16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O55" i="13" s="1"/>
  <c r="F56" i="13"/>
  <c r="F57" i="13"/>
  <c r="F58" i="13"/>
  <c r="F59" i="13"/>
  <c r="O59" i="13" s="1"/>
  <c r="F60" i="13"/>
  <c r="F61" i="13"/>
  <c r="F62" i="13"/>
  <c r="O62" i="13" s="1"/>
  <c r="F63" i="13"/>
  <c r="F64" i="13"/>
  <c r="N57" i="3"/>
  <c r="L57" i="3"/>
  <c r="J57" i="3" s="1"/>
  <c r="F8" i="2"/>
  <c r="F14" i="2"/>
  <c r="F22" i="2"/>
  <c r="F12" i="2"/>
  <c r="F45" i="2"/>
  <c r="F58" i="2"/>
  <c r="F29" i="2"/>
  <c r="F26" i="2"/>
  <c r="F51" i="2"/>
  <c r="F68" i="10"/>
  <c r="F67" i="10"/>
  <c r="L67" i="9"/>
  <c r="J67" i="9" s="1"/>
  <c r="K67" i="9" s="1"/>
  <c r="N67" i="9"/>
  <c r="L41" i="9"/>
  <c r="L24" i="9"/>
  <c r="J24" i="9" s="1"/>
  <c r="K24" i="9" s="1"/>
  <c r="N24" i="9"/>
  <c r="L55" i="9"/>
  <c r="J55" i="9" s="1"/>
  <c r="K55" i="9" s="1"/>
  <c r="N55" i="9"/>
  <c r="L16" i="9"/>
  <c r="J16" i="9" s="1"/>
  <c r="K16" i="9" s="1"/>
  <c r="N16" i="9"/>
  <c r="L22" i="9"/>
  <c r="J22" i="9" s="1"/>
  <c r="K22" i="9" s="1"/>
  <c r="N22" i="9"/>
  <c r="L62" i="9"/>
  <c r="J62" i="9" s="1"/>
  <c r="K62" i="9" s="1"/>
  <c r="N62" i="9"/>
  <c r="L26" i="9"/>
  <c r="J26" i="9" s="1"/>
  <c r="K26" i="9" s="1"/>
  <c r="N14" i="9"/>
  <c r="L53" i="9"/>
  <c r="J53" i="9" s="1"/>
  <c r="K53" i="9" s="1"/>
  <c r="N53" i="9"/>
  <c r="L33" i="9"/>
  <c r="J33" i="9" s="1"/>
  <c r="K33" i="9" s="1"/>
  <c r="N33" i="9"/>
  <c r="L66" i="9"/>
  <c r="J66" i="9" s="1"/>
  <c r="K66" i="9" s="1"/>
  <c r="N64" i="9"/>
  <c r="L20" i="9"/>
  <c r="J20" i="9" s="1"/>
  <c r="K20" i="9" s="1"/>
  <c r="N20" i="9"/>
  <c r="L27" i="9"/>
  <c r="J27" i="9" s="1"/>
  <c r="K27" i="9" s="1"/>
  <c r="N27" i="9"/>
  <c r="L8" i="9"/>
  <c r="J8" i="9" s="1"/>
  <c r="K8" i="9" s="1"/>
  <c r="N8" i="9"/>
  <c r="L11" i="9"/>
  <c r="J11" i="9" s="1"/>
  <c r="K11" i="9" s="1"/>
  <c r="N11" i="9"/>
  <c r="L52" i="9"/>
  <c r="J52" i="9" s="1"/>
  <c r="K52" i="9" s="1"/>
  <c r="N52" i="9"/>
  <c r="L7" i="9"/>
  <c r="J7" i="9" s="1"/>
  <c r="K7" i="9" s="1"/>
  <c r="N7" i="9"/>
  <c r="L60" i="9"/>
  <c r="J60" i="9" s="1"/>
  <c r="K60" i="9" s="1"/>
  <c r="N60" i="9"/>
  <c r="L35" i="9"/>
  <c r="J35" i="9" s="1"/>
  <c r="K35" i="9" s="1"/>
  <c r="N35" i="9"/>
  <c r="L14" i="9"/>
  <c r="J14" i="9" s="1"/>
  <c r="K14" i="9" s="1"/>
  <c r="N26" i="9"/>
  <c r="L10" i="9"/>
  <c r="J10" i="9" s="1"/>
  <c r="K10" i="9" s="1"/>
  <c r="N10" i="9"/>
  <c r="L28" i="9"/>
  <c r="J28" i="9" s="1"/>
  <c r="K28" i="9" s="1"/>
  <c r="N28" i="9"/>
  <c r="L38" i="9"/>
  <c r="J38" i="9" s="1"/>
  <c r="K38" i="9" s="1"/>
  <c r="N38" i="9"/>
  <c r="L40" i="9"/>
  <c r="J40" i="9" s="1"/>
  <c r="K40" i="9" s="1"/>
  <c r="N40" i="9"/>
  <c r="L36" i="9"/>
  <c r="J36" i="9" s="1"/>
  <c r="K36" i="9" s="1"/>
  <c r="N36" i="9"/>
  <c r="L47" i="9"/>
  <c r="J47" i="9" s="1"/>
  <c r="K47" i="9" s="1"/>
  <c r="N47" i="9"/>
  <c r="L49" i="9"/>
  <c r="J49" i="9" s="1"/>
  <c r="K49" i="9" s="1"/>
  <c r="N49" i="9"/>
  <c r="L34" i="9"/>
  <c r="J34" i="9" s="1"/>
  <c r="K34" i="9" s="1"/>
  <c r="N34" i="9"/>
  <c r="L57" i="9"/>
  <c r="J57" i="9" s="1"/>
  <c r="K57" i="9" s="1"/>
  <c r="N57" i="9"/>
  <c r="L23" i="9"/>
  <c r="J23" i="9" s="1"/>
  <c r="K23" i="9" s="1"/>
  <c r="N23" i="9"/>
  <c r="L56" i="9"/>
  <c r="J56" i="9" s="1"/>
  <c r="K56" i="9" s="1"/>
  <c r="N56" i="9"/>
  <c r="L43" i="9"/>
  <c r="J43" i="9" s="1"/>
  <c r="K43" i="9" s="1"/>
  <c r="N43" i="9"/>
  <c r="L65" i="9"/>
  <c r="J65" i="9" s="1"/>
  <c r="K65" i="9" s="1"/>
  <c r="N65" i="9"/>
  <c r="L39" i="9"/>
  <c r="J39" i="9" s="1"/>
  <c r="K39" i="9" s="1"/>
  <c r="N39" i="9"/>
  <c r="L25" i="9"/>
  <c r="J25" i="9" s="1"/>
  <c r="K25" i="9" s="1"/>
  <c r="N25" i="9"/>
  <c r="L12" i="9"/>
  <c r="J12" i="9" s="1"/>
  <c r="K12" i="9" s="1"/>
  <c r="N12" i="9"/>
  <c r="L48" i="9"/>
  <c r="J48" i="9" s="1"/>
  <c r="K48" i="9" s="1"/>
  <c r="N48" i="9"/>
  <c r="L9" i="9"/>
  <c r="J9" i="9" s="1"/>
  <c r="K9" i="9" s="1"/>
  <c r="N9" i="9"/>
  <c r="L32" i="9"/>
  <c r="J32" i="9" s="1"/>
  <c r="K32" i="9" s="1"/>
  <c r="N32" i="9"/>
  <c r="L31" i="9"/>
  <c r="J31" i="9" s="1"/>
  <c r="K31" i="9" s="1"/>
  <c r="N31" i="9"/>
  <c r="L18" i="9"/>
  <c r="J18" i="9" s="1"/>
  <c r="K18" i="9" s="1"/>
  <c r="N18" i="9"/>
  <c r="L68" i="9"/>
  <c r="J68" i="9" s="1"/>
  <c r="K68" i="9" s="1"/>
  <c r="N68" i="9"/>
  <c r="L37" i="9"/>
  <c r="J37" i="9" s="1"/>
  <c r="K37" i="9" s="1"/>
  <c r="N37" i="9"/>
  <c r="L61" i="9"/>
  <c r="N61" i="9"/>
  <c r="L15" i="9"/>
  <c r="J15" i="9" s="1"/>
  <c r="K15" i="9" s="1"/>
  <c r="N15" i="9"/>
  <c r="L30" i="9"/>
  <c r="J30" i="9" s="1"/>
  <c r="K30" i="9" s="1"/>
  <c r="N30" i="9"/>
  <c r="L64" i="9"/>
  <c r="J64" i="9" s="1"/>
  <c r="K64" i="9" s="1"/>
  <c r="N66" i="9"/>
  <c r="L54" i="9"/>
  <c r="J54" i="9" s="1"/>
  <c r="K54" i="9" s="1"/>
  <c r="N54" i="9"/>
  <c r="L21" i="9"/>
  <c r="N21" i="9"/>
  <c r="L31" i="7"/>
  <c r="J31" i="7" s="1"/>
  <c r="K31" i="7" s="1"/>
  <c r="N31" i="7"/>
  <c r="L54" i="7"/>
  <c r="J54" i="7" s="1"/>
  <c r="K54" i="7" s="1"/>
  <c r="N54" i="7"/>
  <c r="L10" i="7"/>
  <c r="J10" i="7" s="1"/>
  <c r="K10" i="7" s="1"/>
  <c r="N10" i="7"/>
  <c r="L59" i="7"/>
  <c r="J59" i="7" s="1"/>
  <c r="K59" i="7" s="1"/>
  <c r="N59" i="7"/>
  <c r="L41" i="7"/>
  <c r="J41" i="7" s="1"/>
  <c r="K41" i="7" s="1"/>
  <c r="N41" i="7"/>
  <c r="L8" i="7"/>
  <c r="J8" i="7" s="1"/>
  <c r="K8" i="7" s="1"/>
  <c r="N8" i="7"/>
  <c r="L37" i="7"/>
  <c r="J37" i="7" s="1"/>
  <c r="K37" i="7" s="1"/>
  <c r="N37" i="7"/>
  <c r="L27" i="7"/>
  <c r="J27" i="7" s="1"/>
  <c r="K27" i="7" s="1"/>
  <c r="N27" i="7"/>
  <c r="L22" i="7"/>
  <c r="J22" i="7" s="1"/>
  <c r="K22" i="7" s="1"/>
  <c r="N22" i="7"/>
  <c r="L23" i="7"/>
  <c r="J23" i="7" s="1"/>
  <c r="K23" i="7" s="1"/>
  <c r="N23" i="7"/>
  <c r="L43" i="7"/>
  <c r="J43" i="7" s="1"/>
  <c r="K43" i="7" s="1"/>
  <c r="N43" i="7"/>
  <c r="L61" i="7"/>
  <c r="J61" i="7" s="1"/>
  <c r="K61" i="7" s="1"/>
  <c r="N61" i="7"/>
  <c r="L14" i="7"/>
  <c r="J14" i="7" s="1"/>
  <c r="K14" i="7" s="1"/>
  <c r="N14" i="7"/>
  <c r="L20" i="7"/>
  <c r="J20" i="7" s="1"/>
  <c r="K20" i="7" s="1"/>
  <c r="N20" i="7"/>
  <c r="L53" i="7"/>
  <c r="J53" i="7" s="1"/>
  <c r="K53" i="7" s="1"/>
  <c r="N53" i="7"/>
  <c r="L28" i="7"/>
  <c r="J28" i="7" s="1"/>
  <c r="K28" i="7" s="1"/>
  <c r="N28" i="7"/>
  <c r="L12" i="7"/>
  <c r="J12" i="7" s="1"/>
  <c r="K12" i="7" s="1"/>
  <c r="N12" i="7"/>
  <c r="L38" i="7"/>
  <c r="J38" i="7" s="1"/>
  <c r="K38" i="7" s="1"/>
  <c r="N38" i="7"/>
  <c r="L47" i="7"/>
  <c r="J47" i="7" s="1"/>
  <c r="K47" i="7" s="1"/>
  <c r="N47" i="7"/>
  <c r="L17" i="7"/>
  <c r="J17" i="7" s="1"/>
  <c r="K17" i="7" s="1"/>
  <c r="N17" i="7"/>
  <c r="L32" i="7"/>
  <c r="J32" i="7" s="1"/>
  <c r="K32" i="7" s="1"/>
  <c r="N32" i="7"/>
  <c r="L49" i="7"/>
  <c r="J49" i="7" s="1"/>
  <c r="K49" i="7" s="1"/>
  <c r="N49" i="7"/>
  <c r="L16" i="7"/>
  <c r="J16" i="7" s="1"/>
  <c r="K16" i="7" s="1"/>
  <c r="N16" i="7"/>
  <c r="L19" i="7"/>
  <c r="J19" i="7" s="1"/>
  <c r="K19" i="7" s="1"/>
  <c r="N19" i="7"/>
  <c r="L48" i="7"/>
  <c r="J48" i="7" s="1"/>
  <c r="K48" i="7" s="1"/>
  <c r="N48" i="7"/>
  <c r="L45" i="7"/>
  <c r="J45" i="7" s="1"/>
  <c r="K45" i="7" s="1"/>
  <c r="N45" i="7"/>
  <c r="L18" i="7"/>
  <c r="J18" i="7" s="1"/>
  <c r="K18" i="7" s="1"/>
  <c r="N18" i="7"/>
  <c r="L29" i="7"/>
  <c r="J29" i="7" s="1"/>
  <c r="K29" i="7" s="1"/>
  <c r="N29" i="7"/>
  <c r="L30" i="7"/>
  <c r="N30" i="7"/>
  <c r="L51" i="7"/>
  <c r="J51" i="7" s="1"/>
  <c r="K51" i="7" s="1"/>
  <c r="N51" i="7"/>
  <c r="L44" i="7"/>
  <c r="J44" i="7" s="1"/>
  <c r="K44" i="7" s="1"/>
  <c r="N44" i="7"/>
  <c r="L64" i="7"/>
  <c r="J64" i="7" s="1"/>
  <c r="K64" i="7" s="1"/>
  <c r="N64" i="7"/>
  <c r="F65" i="1"/>
  <c r="F52" i="1"/>
  <c r="F49" i="1"/>
  <c r="F55" i="1"/>
  <c r="F29" i="1"/>
  <c r="N42" i="7"/>
  <c r="L42" i="7"/>
  <c r="J42" i="7" s="1"/>
  <c r="K42" i="7" s="1"/>
  <c r="N26" i="7"/>
  <c r="L26" i="7"/>
  <c r="J26" i="7" s="1"/>
  <c r="K26" i="7" s="1"/>
  <c r="L63" i="7"/>
  <c r="J63" i="7" s="1"/>
  <c r="L46" i="7"/>
  <c r="J46" i="7" s="1"/>
  <c r="K46" i="7" s="1"/>
  <c r="L50" i="7"/>
  <c r="J50" i="7" s="1"/>
  <c r="K50" i="7" s="1"/>
  <c r="L24" i="7"/>
  <c r="J24" i="7" s="1"/>
  <c r="K24" i="7" s="1"/>
  <c r="L57" i="7"/>
  <c r="J57" i="7" s="1"/>
  <c r="K57" i="7" s="1"/>
  <c r="L65" i="7"/>
  <c r="J65" i="7" s="1"/>
  <c r="K65" i="7" s="1"/>
  <c r="L7" i="7"/>
  <c r="J7" i="7" s="1"/>
  <c r="K7" i="7" s="1"/>
  <c r="L67" i="7"/>
  <c r="J67" i="7" s="1"/>
  <c r="K67" i="7" s="1"/>
  <c r="L25" i="7"/>
  <c r="J25" i="7" s="1"/>
  <c r="K25" i="7" s="1"/>
  <c r="L35" i="7"/>
  <c r="J35" i="7" s="1"/>
  <c r="K35" i="7" s="1"/>
  <c r="L21" i="7"/>
  <c r="J21" i="7" s="1"/>
  <c r="K21" i="7" s="1"/>
  <c r="L15" i="7"/>
  <c r="J15" i="7" s="1"/>
  <c r="K15" i="7" s="1"/>
  <c r="L68" i="7"/>
  <c r="J68" i="7" s="1"/>
  <c r="K68" i="7" s="1"/>
  <c r="L39" i="7"/>
  <c r="J39" i="7" s="1"/>
  <c r="K39" i="7" s="1"/>
  <c r="L66" i="7"/>
  <c r="J66" i="7" s="1"/>
  <c r="K66" i="7" s="1"/>
  <c r="L9" i="7"/>
  <c r="J9" i="7" s="1"/>
  <c r="K9" i="7" s="1"/>
  <c r="L36" i="7"/>
  <c r="J36" i="7" s="1"/>
  <c r="K36" i="7" s="1"/>
  <c r="F19" i="2"/>
  <c r="F20" i="2"/>
  <c r="F31" i="2"/>
  <c r="F26" i="1"/>
  <c r="F40" i="1"/>
  <c r="F34" i="1"/>
  <c r="F62" i="5"/>
  <c r="N19" i="9"/>
  <c r="L19" i="9"/>
  <c r="J19" i="9" s="1"/>
  <c r="K19" i="9" s="1"/>
  <c r="N7" i="7"/>
  <c r="N36" i="7"/>
  <c r="N65" i="7"/>
  <c r="N68" i="7"/>
  <c r="N25" i="7"/>
  <c r="N15" i="7"/>
  <c r="N34" i="7"/>
  <c r="N57" i="7"/>
  <c r="N66" i="7"/>
  <c r="L34" i="7"/>
  <c r="J34" i="7" s="1"/>
  <c r="K34" i="7" s="1"/>
  <c r="N35" i="7"/>
  <c r="N9" i="7"/>
  <c r="N63" i="7"/>
  <c r="N24" i="7"/>
  <c r="N50" i="7"/>
  <c r="N67" i="7"/>
  <c r="N39" i="7"/>
  <c r="N46" i="7"/>
  <c r="N21" i="7"/>
  <c r="F32" i="1"/>
  <c r="F51" i="1"/>
  <c r="F11" i="1"/>
  <c r="F21" i="2"/>
  <c r="F17" i="2"/>
  <c r="F47" i="2"/>
  <c r="F23" i="2"/>
  <c r="F54" i="2"/>
  <c r="F42" i="2"/>
  <c r="F24" i="2"/>
  <c r="F25" i="2"/>
  <c r="F48" i="2"/>
  <c r="F15" i="2"/>
  <c r="F37" i="2"/>
  <c r="F49" i="2"/>
  <c r="F56" i="2"/>
  <c r="F41" i="2"/>
  <c r="F11" i="2"/>
  <c r="F7" i="2"/>
  <c r="F40" i="2"/>
  <c r="F27" i="2"/>
  <c r="F30" i="2"/>
  <c r="F32" i="2"/>
  <c r="F60" i="2"/>
  <c r="F53" i="2"/>
  <c r="F43" i="2"/>
  <c r="F10" i="2"/>
  <c r="F57" i="2"/>
  <c r="F24" i="1"/>
  <c r="F44" i="1"/>
  <c r="F46" i="1"/>
  <c r="F10" i="1"/>
  <c r="F16" i="1"/>
  <c r="F41" i="1"/>
  <c r="F22" i="1"/>
  <c r="F57" i="1"/>
  <c r="F6" i="1"/>
  <c r="F17" i="1"/>
  <c r="F20" i="1"/>
  <c r="F36" i="1"/>
  <c r="F58" i="1"/>
  <c r="F28" i="1"/>
  <c r="F50" i="1"/>
  <c r="F53" i="1"/>
  <c r="F8" i="1"/>
  <c r="F23" i="1"/>
  <c r="F47" i="1"/>
  <c r="F35" i="1"/>
  <c r="F39" i="1"/>
  <c r="F7" i="1"/>
  <c r="F65" i="5"/>
  <c r="F64" i="5"/>
  <c r="F63" i="5"/>
  <c r="F61" i="2"/>
  <c r="F39" i="2"/>
  <c r="F33" i="2"/>
  <c r="F36" i="2"/>
  <c r="F18" i="2"/>
  <c r="F46" i="2"/>
  <c r="F35" i="2"/>
  <c r="F16" i="2"/>
  <c r="F52" i="2"/>
  <c r="F6" i="2"/>
  <c r="F59" i="2"/>
  <c r="F50" i="2"/>
  <c r="F34" i="2"/>
  <c r="F13" i="2"/>
  <c r="F9" i="2"/>
  <c r="F44" i="2"/>
  <c r="F28" i="2"/>
  <c r="F38" i="2"/>
  <c r="F55" i="2"/>
  <c r="F56" i="1"/>
  <c r="F25" i="1"/>
  <c r="F27" i="1"/>
  <c r="F18" i="1"/>
  <c r="F42" i="1"/>
  <c r="F21" i="1"/>
  <c r="F33" i="1"/>
  <c r="F43" i="1"/>
  <c r="F37" i="1"/>
  <c r="F63" i="1"/>
  <c r="F45" i="1"/>
  <c r="F19" i="1"/>
  <c r="F31" i="1"/>
  <c r="F38" i="1"/>
  <c r="F13" i="1"/>
  <c r="F64" i="1"/>
  <c r="F61" i="1"/>
  <c r="F30" i="1"/>
  <c r="F9" i="1"/>
  <c r="F14" i="1"/>
  <c r="F48" i="1"/>
  <c r="F60" i="1"/>
  <c r="F59" i="1"/>
  <c r="F62" i="1"/>
  <c r="F54" i="1"/>
  <c r="F15" i="1"/>
  <c r="F12" i="1"/>
  <c r="V62" i="15" l="1"/>
  <c r="V10" i="15"/>
  <c r="V33" i="15"/>
  <c r="V15" i="15"/>
  <c r="V29" i="15"/>
  <c r="S20" i="16"/>
  <c r="M68" i="9"/>
  <c r="O46" i="13"/>
  <c r="O47" i="13"/>
  <c r="O58" i="13"/>
  <c r="V22" i="15"/>
  <c r="S46" i="16"/>
  <c r="V21" i="15"/>
  <c r="M56" i="7"/>
  <c r="V43" i="15"/>
  <c r="V59" i="15"/>
  <c r="V61" i="15"/>
  <c r="V54" i="15"/>
  <c r="V34" i="15"/>
  <c r="V11" i="15"/>
  <c r="S34" i="16"/>
  <c r="S38" i="16"/>
  <c r="S37" i="16"/>
  <c r="S41" i="16"/>
  <c r="S54" i="16"/>
  <c r="S49" i="16"/>
  <c r="S16" i="16"/>
  <c r="M44" i="9"/>
  <c r="M43" i="9"/>
  <c r="J41" i="9"/>
  <c r="K41" i="9" s="1"/>
  <c r="M41" i="9"/>
  <c r="M22" i="9"/>
  <c r="O51" i="13"/>
  <c r="O54" i="13"/>
  <c r="O14" i="13"/>
  <c r="O13" i="13"/>
  <c r="M54" i="7"/>
  <c r="O16" i="13"/>
  <c r="M60" i="7"/>
  <c r="M15" i="7"/>
  <c r="M64" i="7"/>
  <c r="M17" i="7"/>
  <c r="M20" i="7"/>
  <c r="M41" i="7"/>
  <c r="M13" i="7"/>
  <c r="O61" i="13"/>
  <c r="O35" i="13"/>
  <c r="O60" i="13"/>
  <c r="O53" i="13"/>
  <c r="M50" i="7"/>
  <c r="J30" i="7"/>
  <c r="K30" i="7" s="1"/>
  <c r="M30" i="7"/>
  <c r="M55" i="7"/>
  <c r="M58" i="7"/>
  <c r="M16" i="7"/>
  <c r="M19" i="7"/>
  <c r="M38" i="7"/>
  <c r="M61" i="7"/>
  <c r="V14" i="15"/>
  <c r="V56" i="15"/>
  <c r="V40" i="15"/>
  <c r="V32" i="15"/>
  <c r="V25" i="15"/>
  <c r="V45" i="15"/>
  <c r="V9" i="15"/>
  <c r="V58" i="15"/>
  <c r="V55" i="15"/>
  <c r="V27" i="15"/>
  <c r="V41" i="15"/>
  <c r="V23" i="15"/>
  <c r="V28" i="15"/>
  <c r="V64" i="15"/>
  <c r="V60" i="15"/>
  <c r="V13" i="15"/>
  <c r="V24" i="15"/>
  <c r="V12" i="15"/>
  <c r="V18" i="15"/>
  <c r="V38" i="15"/>
  <c r="M28" i="7"/>
  <c r="M24" i="7"/>
  <c r="J58" i="7"/>
  <c r="K58" i="7" s="1"/>
  <c r="M44" i="7"/>
  <c r="M62" i="7"/>
  <c r="M26" i="7"/>
  <c r="M53" i="7"/>
  <c r="M9" i="7"/>
  <c r="M22" i="7"/>
  <c r="M23" i="7"/>
  <c r="M59" i="7"/>
  <c r="M52" i="7"/>
  <c r="M29" i="9"/>
  <c r="M58" i="9"/>
  <c r="M54" i="9"/>
  <c r="R67" i="12"/>
  <c r="R60" i="12"/>
  <c r="R64" i="12"/>
  <c r="R45" i="12"/>
  <c r="R65" i="12"/>
  <c r="R44" i="12"/>
  <c r="R38" i="12"/>
  <c r="R61" i="12"/>
  <c r="R62" i="12"/>
  <c r="S15" i="16"/>
  <c r="S40" i="16"/>
  <c r="S21" i="16"/>
  <c r="S14" i="16"/>
  <c r="S60" i="16"/>
  <c r="S28" i="16"/>
  <c r="O25" i="13"/>
  <c r="O27" i="13"/>
  <c r="O23" i="13"/>
  <c r="O15" i="13"/>
  <c r="O30" i="13"/>
  <c r="O22" i="13"/>
  <c r="O18" i="13"/>
  <c r="O49" i="13"/>
  <c r="O50" i="13"/>
  <c r="O48" i="13"/>
  <c r="O32" i="13"/>
  <c r="V30" i="15"/>
  <c r="V46" i="15"/>
  <c r="V35" i="15"/>
  <c r="V26" i="15"/>
  <c r="V16" i="15"/>
  <c r="V39" i="15"/>
  <c r="V47" i="15"/>
  <c r="V17" i="15"/>
  <c r="V63" i="15"/>
  <c r="V42" i="15"/>
  <c r="V31" i="15"/>
  <c r="V50" i="15"/>
  <c r="V52" i="15"/>
  <c r="V36" i="15"/>
  <c r="V48" i="15"/>
  <c r="V65" i="15"/>
  <c r="V44" i="15"/>
  <c r="S47" i="16"/>
  <c r="S57" i="16"/>
  <c r="S27" i="16"/>
  <c r="S32" i="16"/>
  <c r="S62" i="16"/>
  <c r="S23" i="16"/>
  <c r="S25" i="16"/>
  <c r="S29" i="16"/>
  <c r="S51" i="16"/>
  <c r="S30" i="16"/>
  <c r="S48" i="16"/>
  <c r="S31" i="16"/>
  <c r="S22" i="16"/>
  <c r="S18" i="16"/>
  <c r="S58" i="16"/>
  <c r="S39" i="16"/>
  <c r="S61" i="16"/>
  <c r="S52" i="16"/>
  <c r="S56" i="16"/>
  <c r="S33" i="16"/>
  <c r="S53" i="16"/>
  <c r="S55" i="16"/>
  <c r="S9" i="16"/>
  <c r="S10" i="16"/>
  <c r="S45" i="16"/>
  <c r="S35" i="16"/>
  <c r="S43" i="16"/>
  <c r="S19" i="16"/>
  <c r="S26" i="16"/>
  <c r="S36" i="16"/>
  <c r="S42" i="16"/>
  <c r="S24" i="16"/>
  <c r="S17" i="16"/>
  <c r="R16" i="12"/>
  <c r="R15" i="12"/>
  <c r="R14" i="12"/>
  <c r="R13" i="12"/>
  <c r="R47" i="12"/>
  <c r="R27" i="12"/>
  <c r="R25" i="12"/>
  <c r="R28" i="12"/>
  <c r="R26" i="12"/>
  <c r="R55" i="12"/>
  <c r="R43" i="12"/>
  <c r="R32" i="12"/>
  <c r="R31" i="12"/>
  <c r="R30" i="12"/>
  <c r="R29" i="12"/>
  <c r="M57" i="3"/>
  <c r="R51" i="12"/>
  <c r="R52" i="12"/>
  <c r="R36" i="12"/>
  <c r="R35" i="12"/>
  <c r="M21" i="9"/>
  <c r="M61" i="9"/>
  <c r="M36" i="9"/>
  <c r="M10" i="9"/>
  <c r="M30" i="9"/>
  <c r="M47" i="9"/>
  <c r="M40" i="9"/>
  <c r="M50" i="9"/>
  <c r="M19" i="9"/>
  <c r="M42" i="9"/>
  <c r="M37" i="9"/>
  <c r="M18" i="9"/>
  <c r="M9" i="9"/>
  <c r="M12" i="9"/>
  <c r="M39" i="9"/>
  <c r="R11" i="12"/>
  <c r="R10" i="12"/>
  <c r="R9" i="12"/>
  <c r="M65" i="9"/>
  <c r="M64" i="9"/>
  <c r="M32" i="9"/>
  <c r="M31" i="9"/>
  <c r="M48" i="9"/>
  <c r="M25" i="9"/>
  <c r="M15" i="9"/>
  <c r="M20" i="9"/>
  <c r="J21" i="9"/>
  <c r="K21" i="9" s="1"/>
  <c r="J61" i="9"/>
  <c r="K61" i="9" s="1"/>
  <c r="M63" i="9"/>
  <c r="M23" i="9"/>
  <c r="M59" i="9"/>
  <c r="O31" i="13"/>
  <c r="M26" i="9"/>
  <c r="M60" i="9"/>
  <c r="M33" i="9"/>
  <c r="M62" i="9"/>
  <c r="M55" i="9"/>
  <c r="M67" i="9"/>
  <c r="M8" i="9"/>
  <c r="M49" i="9"/>
  <c r="M66" i="9"/>
  <c r="M57" i="9"/>
  <c r="M27" i="9"/>
  <c r="J50" i="9"/>
  <c r="K50" i="9" s="1"/>
  <c r="M51" i="9"/>
  <c r="M56" i="9"/>
  <c r="M16" i="9"/>
  <c r="M53" i="9"/>
  <c r="M24" i="9"/>
  <c r="M28" i="9"/>
  <c r="M35" i="9"/>
  <c r="M11" i="9"/>
  <c r="M38" i="9"/>
  <c r="M52" i="9"/>
  <c r="M14" i="9"/>
  <c r="M34" i="9"/>
  <c r="M7" i="9"/>
  <c r="M17" i="9"/>
  <c r="R24" i="12"/>
  <c r="R22" i="12"/>
  <c r="R23" i="12"/>
  <c r="R21" i="12"/>
  <c r="R39" i="12"/>
  <c r="R17" i="12"/>
  <c r="R18" i="12"/>
  <c r="R19" i="12"/>
  <c r="O52" i="13"/>
  <c r="R63" i="12"/>
  <c r="O41" i="13"/>
  <c r="O57" i="13"/>
  <c r="O29" i="13"/>
  <c r="O36" i="13"/>
  <c r="O34" i="13"/>
  <c r="O33" i="13"/>
  <c r="O64" i="13"/>
  <c r="O63" i="13"/>
  <c r="O26" i="13"/>
  <c r="O28" i="13"/>
  <c r="O24" i="13"/>
  <c r="O21" i="13"/>
  <c r="O42" i="13"/>
  <c r="O44" i="13"/>
  <c r="O43" i="13"/>
  <c r="O38" i="13"/>
  <c r="O39" i="13"/>
  <c r="O40" i="13"/>
  <c r="O37" i="13"/>
  <c r="O19" i="13"/>
  <c r="O17" i="13"/>
  <c r="O20" i="13"/>
  <c r="O45" i="13"/>
  <c r="O56" i="13"/>
  <c r="M7" i="7"/>
  <c r="M45" i="7"/>
  <c r="M49" i="7"/>
  <c r="J52" i="7"/>
  <c r="K52" i="7" s="1"/>
  <c r="M21" i="7"/>
  <c r="M11" i="7"/>
  <c r="M27" i="7"/>
  <c r="M8" i="7"/>
  <c r="M66" i="7"/>
  <c r="M32" i="7"/>
  <c r="M35" i="7"/>
  <c r="M67" i="7"/>
  <c r="M57" i="7"/>
  <c r="M42" i="7"/>
  <c r="M14" i="7"/>
  <c r="M48" i="7"/>
  <c r="M10" i="7"/>
  <c r="M18" i="7"/>
  <c r="M31" i="7"/>
  <c r="M63" i="7"/>
  <c r="M37" i="7"/>
  <c r="M12" i="7"/>
  <c r="M29" i="7"/>
  <c r="M51" i="7"/>
  <c r="M43" i="7"/>
  <c r="M47" i="7"/>
  <c r="M46" i="7"/>
  <c r="M34" i="7"/>
  <c r="M25" i="7"/>
  <c r="M36" i="7"/>
  <c r="M39" i="7"/>
  <c r="M68" i="7"/>
  <c r="J55" i="7"/>
  <c r="K55" i="7" s="1"/>
  <c r="J62" i="7"/>
  <c r="K62" i="7" s="1"/>
  <c r="M65" i="7"/>
  <c r="R9" i="13"/>
  <c r="Q9" i="13"/>
  <c r="W10" i="15" l="1"/>
  <c r="W24" i="15"/>
  <c r="W51" i="15"/>
  <c r="W52" i="15"/>
  <c r="W15" i="15"/>
  <c r="T61" i="16"/>
  <c r="W46" i="15"/>
  <c r="W27" i="15"/>
  <c r="W22" i="15"/>
  <c r="W30" i="15"/>
  <c r="T28" i="16"/>
  <c r="W55" i="15"/>
  <c r="W11" i="15"/>
  <c r="W59" i="15"/>
  <c r="W18" i="15"/>
  <c r="W64" i="15"/>
  <c r="W58" i="15"/>
  <c r="W40" i="15"/>
  <c r="W34" i="15"/>
  <c r="W37" i="15"/>
  <c r="W49" i="15"/>
  <c r="W57" i="15"/>
  <c r="W19" i="15"/>
  <c r="W16" i="15"/>
  <c r="W12" i="15"/>
  <c r="W9" i="15"/>
  <c r="W56" i="15"/>
  <c r="W33" i="15"/>
  <c r="W61" i="15"/>
  <c r="W21" i="15"/>
  <c r="T20" i="16"/>
  <c r="W39" i="15"/>
  <c r="W63" i="15"/>
  <c r="W35" i="15"/>
  <c r="W13" i="15"/>
  <c r="W25" i="15"/>
  <c r="W29" i="15"/>
  <c r="W20" i="15"/>
  <c r="S57" i="12"/>
  <c r="S10" i="12"/>
  <c r="S16" i="12"/>
  <c r="S22" i="12"/>
  <c r="S28" i="12"/>
  <c r="S34" i="12"/>
  <c r="S40" i="12"/>
  <c r="S46" i="12"/>
  <c r="S52" i="12"/>
  <c r="S58" i="12"/>
  <c r="S64" i="12"/>
  <c r="S26" i="12"/>
  <c r="S62" i="12"/>
  <c r="S27" i="12"/>
  <c r="S45" i="12"/>
  <c r="S63" i="12"/>
  <c r="S11" i="12"/>
  <c r="S17" i="12"/>
  <c r="S23" i="12"/>
  <c r="S29" i="12"/>
  <c r="S35" i="12"/>
  <c r="S41" i="12"/>
  <c r="S47" i="12"/>
  <c r="S53" i="12"/>
  <c r="S59" i="12"/>
  <c r="S65" i="12"/>
  <c r="S19" i="12"/>
  <c r="S25" i="12"/>
  <c r="S37" i="12"/>
  <c r="S49" i="12"/>
  <c r="S61" i="12"/>
  <c r="S14" i="12"/>
  <c r="S38" i="12"/>
  <c r="S50" i="12"/>
  <c r="S21" i="12"/>
  <c r="S33" i="12"/>
  <c r="S51" i="12"/>
  <c r="S18" i="12"/>
  <c r="S24" i="12"/>
  <c r="S30" i="12"/>
  <c r="S36" i="12"/>
  <c r="S42" i="12"/>
  <c r="S48" i="12"/>
  <c r="S54" i="12"/>
  <c r="S66" i="12"/>
  <c r="S13" i="12"/>
  <c r="S31" i="12"/>
  <c r="S43" i="12"/>
  <c r="S55" i="12"/>
  <c r="S67" i="12"/>
  <c r="S32" i="12"/>
  <c r="S44" i="12"/>
  <c r="S56" i="12"/>
  <c r="S68" i="12"/>
  <c r="S15" i="12"/>
  <c r="S39" i="12"/>
  <c r="S9" i="12"/>
  <c r="W65" i="15"/>
  <c r="W48" i="15"/>
  <c r="W36" i="15"/>
  <c r="W17" i="15"/>
  <c r="W26" i="15"/>
  <c r="W45" i="15"/>
  <c r="W54" i="15"/>
  <c r="W44" i="15"/>
  <c r="W31" i="15"/>
  <c r="W47" i="15"/>
  <c r="W38" i="15"/>
  <c r="W28" i="15"/>
  <c r="W62" i="15"/>
  <c r="W42" i="15"/>
  <c r="W60" i="15"/>
  <c r="W23" i="15"/>
  <c r="W32" i="15"/>
  <c r="W53" i="15"/>
  <c r="W43" i="15"/>
  <c r="W50" i="15"/>
  <c r="W41" i="15"/>
  <c r="W14" i="15"/>
  <c r="Q57" i="13"/>
  <c r="R53" i="13"/>
  <c r="Q13" i="13"/>
  <c r="Q33" i="13"/>
  <c r="R45" i="13"/>
  <c r="U37" i="12"/>
  <c r="Q25" i="13"/>
  <c r="T45" i="12"/>
  <c r="P13" i="13"/>
  <c r="P17" i="13"/>
  <c r="P21" i="13"/>
  <c r="P25" i="13"/>
  <c r="P29" i="13"/>
  <c r="P33" i="13"/>
  <c r="P37" i="13"/>
  <c r="P41" i="13"/>
  <c r="P45" i="13"/>
  <c r="P49" i="13"/>
  <c r="P53" i="13"/>
  <c r="P57" i="13"/>
  <c r="P61" i="13"/>
  <c r="P9" i="13"/>
  <c r="P54" i="13"/>
  <c r="P62" i="13"/>
  <c r="P15" i="13"/>
  <c r="P19" i="13"/>
  <c r="P27" i="13"/>
  <c r="P35" i="13"/>
  <c r="P43" i="13"/>
  <c r="P51" i="13"/>
  <c r="P59" i="13"/>
  <c r="P12" i="13"/>
  <c r="P20" i="13"/>
  <c r="P28" i="13"/>
  <c r="P36" i="13"/>
  <c r="P44" i="13"/>
  <c r="P52" i="13"/>
  <c r="P60" i="13"/>
  <c r="P10" i="13"/>
  <c r="P14" i="13"/>
  <c r="P18" i="13"/>
  <c r="P22" i="13"/>
  <c r="P26" i="13"/>
  <c r="P30" i="13"/>
  <c r="P34" i="13"/>
  <c r="P38" i="13"/>
  <c r="P42" i="13"/>
  <c r="P46" i="13"/>
  <c r="P50" i="13"/>
  <c r="P58" i="13"/>
  <c r="P11" i="13"/>
  <c r="P23" i="13"/>
  <c r="P31" i="13"/>
  <c r="P39" i="13"/>
  <c r="P47" i="13"/>
  <c r="P55" i="13"/>
  <c r="P63" i="13"/>
  <c r="P16" i="13"/>
  <c r="P24" i="13"/>
  <c r="P32" i="13"/>
  <c r="P40" i="13"/>
  <c r="P48" i="13"/>
  <c r="P56" i="13"/>
  <c r="P64" i="13"/>
  <c r="U57" i="12"/>
  <c r="T65" i="12"/>
  <c r="T57" i="12"/>
  <c r="T29" i="12"/>
  <c r="U45" i="12"/>
  <c r="U65" i="12"/>
  <c r="U9" i="12"/>
  <c r="U33" i="12"/>
  <c r="U13" i="12"/>
  <c r="U41" i="12"/>
  <c r="T37" i="12"/>
  <c r="U53" i="12"/>
  <c r="T41" i="12"/>
  <c r="U25" i="12"/>
  <c r="T25" i="12"/>
  <c r="T61" i="12"/>
  <c r="T53" i="12"/>
  <c r="U21" i="12"/>
  <c r="U49" i="12"/>
  <c r="T9" i="12"/>
  <c r="T21" i="12"/>
  <c r="T49" i="12"/>
  <c r="U17" i="12"/>
  <c r="U61" i="12"/>
  <c r="U29" i="12"/>
  <c r="T13" i="12"/>
  <c r="T17" i="12"/>
  <c r="T33" i="12"/>
  <c r="T42" i="16"/>
  <c r="T60" i="16"/>
  <c r="T45" i="16"/>
  <c r="T29" i="16"/>
  <c r="R13" i="13"/>
  <c r="Q21" i="13"/>
  <c r="R33" i="13"/>
  <c r="R49" i="13"/>
  <c r="R21" i="13"/>
  <c r="Q49" i="13"/>
  <c r="Q17" i="13"/>
  <c r="Q29" i="13"/>
  <c r="T59" i="16"/>
  <c r="T47" i="16"/>
  <c r="T26" i="16"/>
  <c r="T9" i="16"/>
  <c r="T52" i="16"/>
  <c r="T31" i="16"/>
  <c r="T49" i="16"/>
  <c r="T23" i="16"/>
  <c r="T32" i="16"/>
  <c r="T46" i="16"/>
  <c r="T63" i="16"/>
  <c r="T41" i="16"/>
  <c r="T36" i="16"/>
  <c r="T22" i="16"/>
  <c r="T18" i="16"/>
  <c r="T55" i="16"/>
  <c r="T48" i="16"/>
  <c r="T54" i="16"/>
  <c r="T62" i="16"/>
  <c r="T27" i="16"/>
  <c r="T14" i="16"/>
  <c r="T51" i="16"/>
  <c r="T10" i="16"/>
  <c r="T25" i="16"/>
  <c r="T17" i="16"/>
  <c r="T43" i="16"/>
  <c r="T53" i="16"/>
  <c r="T39" i="16"/>
  <c r="T30" i="16"/>
  <c r="T38" i="16"/>
  <c r="T13" i="16"/>
  <c r="T57" i="16"/>
  <c r="T34" i="16"/>
  <c r="T12" i="16"/>
  <c r="T44" i="16"/>
  <c r="T56" i="16"/>
  <c r="T40" i="16"/>
  <c r="T24" i="16"/>
  <c r="T35" i="16"/>
  <c r="T33" i="16"/>
  <c r="T58" i="16"/>
  <c r="T11" i="16"/>
  <c r="T16" i="16"/>
  <c r="T21" i="16"/>
  <c r="T50" i="16"/>
  <c r="T37" i="16"/>
  <c r="T15" i="16"/>
  <c r="R57" i="13"/>
  <c r="R29" i="13"/>
  <c r="Q61" i="13"/>
  <c r="R61" i="13"/>
  <c r="Q41" i="13"/>
  <c r="R25" i="13"/>
  <c r="R41" i="13"/>
  <c r="R17" i="13"/>
  <c r="R37" i="13"/>
  <c r="Q37" i="13"/>
  <c r="Q45" i="13"/>
  <c r="Q53" i="13"/>
  <c r="V13" i="12" l="1"/>
  <c r="V37" i="12"/>
  <c r="V61" i="12"/>
  <c r="V57" i="12"/>
  <c r="V17" i="12"/>
  <c r="V41" i="12"/>
  <c r="V65" i="12"/>
  <c r="V25" i="12"/>
  <c r="V29" i="12"/>
  <c r="V53" i="12"/>
  <c r="V33" i="12"/>
  <c r="V21" i="12"/>
  <c r="V45" i="12"/>
  <c r="V9" i="12"/>
  <c r="V49" i="12"/>
  <c r="S13" i="13"/>
  <c r="S9" i="13"/>
  <c r="S57" i="13"/>
  <c r="S61" i="13"/>
  <c r="S49" i="13"/>
  <c r="S25" i="13"/>
  <c r="S45" i="13"/>
  <c r="S41" i="13"/>
  <c r="S33" i="13"/>
  <c r="S53" i="13"/>
  <c r="S29" i="13"/>
  <c r="S37" i="13"/>
  <c r="S17" i="13"/>
  <c r="S21" i="13"/>
</calcChain>
</file>

<file path=xl/sharedStrings.xml><?xml version="1.0" encoding="utf-8"?>
<sst xmlns="http://schemas.openxmlformats.org/spreadsheetml/2006/main" count="2539" uniqueCount="341">
  <si>
    <t>Výsledková listina - republikové kolo čtyřboje - chlapci</t>
  </si>
  <si>
    <t>SŠTaS Karviná</t>
  </si>
  <si>
    <t>chlapci - tlaky</t>
  </si>
  <si>
    <t>Příjmení</t>
  </si>
  <si>
    <t>Jméno</t>
  </si>
  <si>
    <t>Rok narození</t>
  </si>
  <si>
    <t>Škola</t>
  </si>
  <si>
    <t>Počet</t>
  </si>
  <si>
    <t>Bodů</t>
  </si>
  <si>
    <t>Pořadí</t>
  </si>
  <si>
    <t>Cel.pořadí</t>
  </si>
  <si>
    <t>Lukáš</t>
  </si>
  <si>
    <t>OA Český Těšín</t>
  </si>
  <si>
    <t xml:space="preserve">               ředitel soutěže:  Lukáš Strouhal</t>
  </si>
  <si>
    <t>Výsledková listina - republikové   kolo čtyřboje - chlapcii</t>
  </si>
  <si>
    <t>chlapci - trojskok</t>
  </si>
  <si>
    <t>pokus1</t>
  </si>
  <si>
    <t>pokus2</t>
  </si>
  <si>
    <t>pokus3</t>
  </si>
  <si>
    <t xml:space="preserve">                                               ředitel soutěže:  Lukáš Strouhal</t>
  </si>
  <si>
    <t>Výsledková listina - republikové  kolo čtyřboje - chlapci</t>
  </si>
  <si>
    <t>chlapci - shyby</t>
  </si>
  <si>
    <t>chlapci - vznosy</t>
  </si>
  <si>
    <t>Cel. pořadí</t>
  </si>
  <si>
    <t xml:space="preserve">                        ředitel soutěže:  Lukáš Strouhal</t>
  </si>
  <si>
    <t>Místo konání: SŠTaS  Karviná</t>
  </si>
  <si>
    <t>Ročník</t>
  </si>
  <si>
    <t>Tlak</t>
  </si>
  <si>
    <t>Trojskok</t>
  </si>
  <si>
    <t>Shyby</t>
  </si>
  <si>
    <t>Vznosy</t>
  </si>
  <si>
    <t>Body</t>
  </si>
  <si>
    <t>Celkem bodů</t>
  </si>
  <si>
    <t>Body družstva</t>
  </si>
  <si>
    <t>Poř.</t>
  </si>
  <si>
    <t>výkon</t>
  </si>
  <si>
    <t>body</t>
  </si>
  <si>
    <t xml:space="preserve"> jednotlivců</t>
  </si>
  <si>
    <t xml:space="preserve"> družstva</t>
  </si>
  <si>
    <t xml:space="preserve">SŠTaS Karviná </t>
  </si>
  <si>
    <t>Filip</t>
  </si>
  <si>
    <t>Daniel</t>
  </si>
  <si>
    <t>Šimon</t>
  </si>
  <si>
    <t>BPA Malé Svatoňovice</t>
  </si>
  <si>
    <t>Martin</t>
  </si>
  <si>
    <t>David</t>
  </si>
  <si>
    <t>Jakub</t>
  </si>
  <si>
    <t>BPA Brno</t>
  </si>
  <si>
    <t>Dominik</t>
  </si>
  <si>
    <t>Petr</t>
  </si>
  <si>
    <t>Výsledková listina - republikové   kolo čtyřboje - chlapci</t>
  </si>
  <si>
    <t>Místo konání: Karviná</t>
  </si>
  <si>
    <t>Kategorie: Chlapci</t>
  </si>
  <si>
    <t>poř.</t>
  </si>
  <si>
    <t>Výsledková listina - republikové  kolo čtyřboje - dívky</t>
  </si>
  <si>
    <t>dívky - šplh</t>
  </si>
  <si>
    <t>nej.pokus</t>
  </si>
  <si>
    <t>dívky - trojskok</t>
  </si>
  <si>
    <t>dívky - hod míčem</t>
  </si>
  <si>
    <t>dívky - sedy-lehy</t>
  </si>
  <si>
    <t>Výkon</t>
  </si>
  <si>
    <t>Místo konání: SŠTaS Karviná</t>
  </si>
  <si>
    <t>Kategorie: V. dívky</t>
  </si>
  <si>
    <t>Šplh</t>
  </si>
  <si>
    <t>Hod</t>
  </si>
  <si>
    <t>Sed-leh</t>
  </si>
  <si>
    <t>Body  družstva</t>
  </si>
  <si>
    <t>Veronika</t>
  </si>
  <si>
    <t>Tereza</t>
  </si>
  <si>
    <t>Adéla</t>
  </si>
  <si>
    <t>Veselá</t>
  </si>
  <si>
    <t>Karolína</t>
  </si>
  <si>
    <t>Denisa</t>
  </si>
  <si>
    <t>Kateřina</t>
  </si>
  <si>
    <t>Barbora</t>
  </si>
  <si>
    <t>Výsledková listina - republikové  kolo čtyřboje - dívky, chlapci</t>
  </si>
  <si>
    <t>DÍVKY - SOUTĚŽ DRUŽSTEV</t>
  </si>
  <si>
    <t>CHLAPCI - SOUTĚŽ DRUŽSTEV</t>
  </si>
  <si>
    <t>Natálie</t>
  </si>
  <si>
    <t>VPŠ a SPŠ MV Holešov</t>
  </si>
  <si>
    <t>Simona</t>
  </si>
  <si>
    <t>Vendula</t>
  </si>
  <si>
    <t>SPŠ Lipník nad Bečvou</t>
  </si>
  <si>
    <t>SOŠ a SOU Horšovský Týn</t>
  </si>
  <si>
    <t>Tomáš</t>
  </si>
  <si>
    <t>Matěj</t>
  </si>
  <si>
    <t>Michal</t>
  </si>
  <si>
    <t>VPŠ a SPŠ MV Praha</t>
  </si>
  <si>
    <t>Kristýna</t>
  </si>
  <si>
    <t>OA a JŠ Přerov</t>
  </si>
  <si>
    <t>VSŠ a VOŠ MO Morav. Třebová</t>
  </si>
  <si>
    <t>VSŠ aVOŠ MO Morav. Třebová</t>
  </si>
  <si>
    <t>Jan</t>
  </si>
  <si>
    <t>Skalický</t>
  </si>
  <si>
    <t>Cel. Pořadí</t>
  </si>
  <si>
    <t xml:space="preserve">shodné body </t>
  </si>
  <si>
    <t>určí  pořadí s tlaku</t>
  </si>
  <si>
    <t>určí  pořadí se šplhu</t>
  </si>
  <si>
    <t>Agel</t>
  </si>
  <si>
    <t xml:space="preserve">Gazur </t>
  </si>
  <si>
    <t>Vučkovski</t>
  </si>
  <si>
    <t>Maxmilián</t>
  </si>
  <si>
    <t>Nemrava</t>
  </si>
  <si>
    <t>Foukal</t>
  </si>
  <si>
    <t>Pavlásek</t>
  </si>
  <si>
    <t>Kolert</t>
  </si>
  <si>
    <t>Adam</t>
  </si>
  <si>
    <t>Nízký</t>
  </si>
  <si>
    <t>Vajsar</t>
  </si>
  <si>
    <t>Štěpán</t>
  </si>
  <si>
    <t>Klím</t>
  </si>
  <si>
    <t>Sidum</t>
  </si>
  <si>
    <t>Yulian</t>
  </si>
  <si>
    <t>Gymn. Jakuba Škody Přerov</t>
  </si>
  <si>
    <t>SZŠ a VOŠ AGEL Č.T.</t>
  </si>
  <si>
    <t>Kubisz</t>
  </si>
  <si>
    <t>Samuel</t>
  </si>
  <si>
    <t>Szturc</t>
  </si>
  <si>
    <t>Belásová</t>
  </si>
  <si>
    <t>Klára</t>
  </si>
  <si>
    <t>Eliška</t>
  </si>
  <si>
    <t>Paszová</t>
  </si>
  <si>
    <t>Lapišová</t>
  </si>
  <si>
    <t>Kompanová</t>
  </si>
  <si>
    <t>Vacková</t>
  </si>
  <si>
    <t>Daniela</t>
  </si>
  <si>
    <t>Scholzová</t>
  </si>
  <si>
    <t>Horáková</t>
  </si>
  <si>
    <t>Sabina</t>
  </si>
  <si>
    <t>Nevřalová</t>
  </si>
  <si>
    <t>Schubertová</t>
  </si>
  <si>
    <t>Radka</t>
  </si>
  <si>
    <t>Pečená</t>
  </si>
  <si>
    <t>Oczadla</t>
  </si>
  <si>
    <t>Tichá</t>
  </si>
  <si>
    <t>Zuzana</t>
  </si>
  <si>
    <t>Válková</t>
  </si>
  <si>
    <t>Laitochová</t>
  </si>
  <si>
    <t>Elena</t>
  </si>
  <si>
    <t>Štěpánová</t>
  </si>
  <si>
    <t>Marie</t>
  </si>
  <si>
    <t>SPŠ a VOŠ Příbram</t>
  </si>
  <si>
    <t>Huml</t>
  </si>
  <si>
    <t>Cuthbertson</t>
  </si>
  <si>
    <t>Joshua Matthias</t>
  </si>
  <si>
    <t>Hromádka</t>
  </si>
  <si>
    <t>Novák</t>
  </si>
  <si>
    <t>Zdeborová</t>
  </si>
  <si>
    <t>Javorská</t>
  </si>
  <si>
    <t>Nikola</t>
  </si>
  <si>
    <t>Barták</t>
  </si>
  <si>
    <t>František</t>
  </si>
  <si>
    <t>Válek</t>
  </si>
  <si>
    <t>Matyáš</t>
  </si>
  <si>
    <t>Horák</t>
  </si>
  <si>
    <t>Ondřej</t>
  </si>
  <si>
    <t>Voříšek</t>
  </si>
  <si>
    <t>Mrázek</t>
  </si>
  <si>
    <t>Horváth</t>
  </si>
  <si>
    <t>Michael</t>
  </si>
  <si>
    <t>Gymn. J.Š. Baara Domažlice</t>
  </si>
  <si>
    <t>Melichar</t>
  </si>
  <si>
    <t>Jakusidisová</t>
  </si>
  <si>
    <t>Vojancová</t>
  </si>
  <si>
    <t>Magda</t>
  </si>
  <si>
    <t xml:space="preserve">SPŠ stav. Lipník nad Bečvou </t>
  </si>
  <si>
    <t>Křiklavová</t>
  </si>
  <si>
    <t>Julie</t>
  </si>
  <si>
    <t>Šárka</t>
  </si>
  <si>
    <t>Skapálek</t>
  </si>
  <si>
    <t>Jiránek</t>
  </si>
  <si>
    <t>VŠP a SPŠ MV Holešov</t>
  </si>
  <si>
    <t>Skotnicová</t>
  </si>
  <si>
    <t>Matušková</t>
  </si>
  <si>
    <t>Janková</t>
  </si>
  <si>
    <t>Vojtěchová</t>
  </si>
  <si>
    <t xml:space="preserve">VSŠ a VOŠ MO Moravská Třebová </t>
  </si>
  <si>
    <t xml:space="preserve">OA Český Těšín </t>
  </si>
  <si>
    <t xml:space="preserve">SOŠ a SOU Horšovský Týn </t>
  </si>
  <si>
    <t xml:space="preserve">VPŠ a SPŠ MV Holešov </t>
  </si>
  <si>
    <t xml:space="preserve">VPŠ a SPŠ MV Praha </t>
  </si>
  <si>
    <t xml:space="preserve">BPA Brno </t>
  </si>
  <si>
    <t xml:space="preserve">SPŠ a VOŠ Příbram </t>
  </si>
  <si>
    <t xml:space="preserve">SZŠ a VOŠ AGEL Český Těšín </t>
  </si>
  <si>
    <t xml:space="preserve">BPA Malé Svatoňovice </t>
  </si>
  <si>
    <t xml:space="preserve">GJŠB Domažlice </t>
  </si>
  <si>
    <t xml:space="preserve">Foukal </t>
  </si>
  <si>
    <t>nepsat nulu ( 13 )</t>
  </si>
  <si>
    <t>zaokrouhleno</t>
  </si>
  <si>
    <t>Adámek</t>
  </si>
  <si>
    <t>Tadeáš</t>
  </si>
  <si>
    <t>Stonawski</t>
  </si>
  <si>
    <t>Kluz</t>
  </si>
  <si>
    <t>Kuboušková</t>
  </si>
  <si>
    <t>Vaňková</t>
  </si>
  <si>
    <t>Hellingerová</t>
  </si>
  <si>
    <t>Pavlína</t>
  </si>
  <si>
    <t>Andrysová</t>
  </si>
  <si>
    <t>Nela</t>
  </si>
  <si>
    <t>Sigmundová</t>
  </si>
  <si>
    <t>Petra</t>
  </si>
  <si>
    <t xml:space="preserve">SOSOOM Karviná </t>
  </si>
  <si>
    <t>Farkasová</t>
  </si>
  <si>
    <t>Valerie</t>
  </si>
  <si>
    <t>Mencnerová</t>
  </si>
  <si>
    <t>Ester</t>
  </si>
  <si>
    <t>30. - 31. 03. 2023</t>
  </si>
  <si>
    <t xml:space="preserve">30. - 31. 03. 2023 </t>
  </si>
  <si>
    <r>
      <rPr>
        <sz val="11"/>
        <color indexed="8"/>
        <rFont val="Arial Unicode MS"/>
        <family val="2"/>
        <charset val="238"/>
      </rPr>
      <t>30. - 31. 03. 2023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charset val="238"/>
      </rPr>
      <t xml:space="preserve"> body pro družstvo počítány první tři nejlepší</t>
    </r>
  </si>
  <si>
    <r>
      <rPr>
        <sz val="11"/>
        <color indexed="8"/>
        <rFont val="Arial Unicode MS"/>
        <family val="2"/>
        <charset val="238"/>
      </rPr>
      <t xml:space="preserve">Datum: 30. - 31. 03. 2023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charset val="238"/>
      </rPr>
      <t xml:space="preserve"> body pro družstvo počítány první tři nejlepší</t>
    </r>
  </si>
  <si>
    <t xml:space="preserve">Datum: 30. - 31. 03. 2023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</si>
  <si>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30. - 31. 03. 2023 </t>
  </si>
  <si>
    <t>Martynková</t>
  </si>
  <si>
    <t>Agáta</t>
  </si>
  <si>
    <t>Hoffmannová</t>
  </si>
  <si>
    <t>Elen</t>
  </si>
  <si>
    <t>Riedel</t>
  </si>
  <si>
    <t>Kohák</t>
  </si>
  <si>
    <t>Vojtěch</t>
  </si>
  <si>
    <t>Vojtěchovská</t>
  </si>
  <si>
    <t>Školová</t>
  </si>
  <si>
    <t>Krčálová</t>
  </si>
  <si>
    <t>Litavská</t>
  </si>
  <si>
    <t>Suchá</t>
  </si>
  <si>
    <t>Bulová</t>
  </si>
  <si>
    <t>Šimek</t>
  </si>
  <si>
    <t>Nousek</t>
  </si>
  <si>
    <t>Paclík</t>
  </si>
  <si>
    <t>Hlaváček</t>
  </si>
  <si>
    <t>Aleš</t>
  </si>
  <si>
    <t>Gymn. Hrdličky Humpolec</t>
  </si>
  <si>
    <t>Zaucha</t>
  </si>
  <si>
    <t>Eduard</t>
  </si>
  <si>
    <t>Heczko</t>
  </si>
  <si>
    <t>Kujawa</t>
  </si>
  <si>
    <t>Gymnázium Humpolec</t>
  </si>
  <si>
    <t>Gymnázium Šumperk</t>
  </si>
  <si>
    <t>Juránková</t>
  </si>
  <si>
    <t>Osladilová</t>
  </si>
  <si>
    <t>Emma</t>
  </si>
  <si>
    <t>Štoplová</t>
  </si>
  <si>
    <t>Gymnázium Jakuba Škody Přerov</t>
  </si>
  <si>
    <t>Lucie</t>
  </si>
  <si>
    <t>Čapka</t>
  </si>
  <si>
    <t>Čeněk</t>
  </si>
  <si>
    <t>Nejezchleba</t>
  </si>
  <si>
    <t>Fait</t>
  </si>
  <si>
    <t>Švígler</t>
  </si>
  <si>
    <t>Urbanek</t>
  </si>
  <si>
    <t>Teichmann</t>
  </si>
  <si>
    <t>Macho</t>
  </si>
  <si>
    <t>Orlík</t>
  </si>
  <si>
    <t>Gymn. Fr. Živného Bohumín</t>
  </si>
  <si>
    <t>Štrumfová</t>
  </si>
  <si>
    <t>Hana</t>
  </si>
  <si>
    <t>Kubálková</t>
  </si>
  <si>
    <t>Erbenová</t>
  </si>
  <si>
    <t>Sára</t>
  </si>
  <si>
    <t>Kubíčková</t>
  </si>
  <si>
    <t>Síbrová</t>
  </si>
  <si>
    <t>Šturmová</t>
  </si>
  <si>
    <t>Josefína</t>
  </si>
  <si>
    <t>Gymn. Dvůr Kralové n/Labem</t>
  </si>
  <si>
    <t>Jančuš</t>
  </si>
  <si>
    <t>Vilém</t>
  </si>
  <si>
    <t>Bielak</t>
  </si>
  <si>
    <t>Prášek</t>
  </si>
  <si>
    <t>Václav</t>
  </si>
  <si>
    <t>Kancler</t>
  </si>
  <si>
    <t>Viktor</t>
  </si>
  <si>
    <t>Biskupské Gymn. Brno</t>
  </si>
  <si>
    <t>Telecká</t>
  </si>
  <si>
    <t>Julinková</t>
  </si>
  <si>
    <t>Dobešová</t>
  </si>
  <si>
    <t>Malyš</t>
  </si>
  <si>
    <t>Šedivý</t>
  </si>
  <si>
    <t>Dušánková</t>
  </si>
  <si>
    <t>Martina</t>
  </si>
  <si>
    <t>Klimčíková</t>
  </si>
  <si>
    <t xml:space="preserve">Pomahač </t>
  </si>
  <si>
    <t xml:space="preserve">Dobšovičová </t>
  </si>
  <si>
    <t xml:space="preserve">Tereza </t>
  </si>
  <si>
    <t>TRIVIS - SŠV a VOŠ Jihlava</t>
  </si>
  <si>
    <t>Suchanová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</si>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</sst>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&quot;.&quot;"/>
    <numFmt numFmtId="165" formatCode="0.0"/>
    <numFmt numFmtId="166" formatCode="0;[Red]0"/>
    <numFmt numFmtId="167" formatCode="0.0;[Red]0.0"/>
    <numFmt numFmtId="168" formatCode="0.00;[Red]0.00"/>
  </numFmts>
  <fonts count="8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Arial CE"/>
      <charset val="238"/>
    </font>
    <font>
      <sz val="11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sz val="10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sz val="8"/>
      <color indexed="8"/>
      <name val="Arial"/>
      <family val="2"/>
      <charset val="238"/>
    </font>
    <font>
      <b/>
      <sz val="8"/>
      <color indexed="10"/>
      <name val="Arial CE"/>
      <family val="2"/>
      <charset val="238"/>
    </font>
    <font>
      <sz val="8"/>
      <color indexed="12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11"/>
      <color indexed="8"/>
      <name val="Arial Unicode MS"/>
      <family val="2"/>
      <charset val="238"/>
    </font>
    <font>
      <b/>
      <sz val="11"/>
      <color rgb="FFFF0000"/>
      <name val="Calibri"/>
      <family val="2"/>
      <charset val="238"/>
    </font>
    <font>
      <b/>
      <sz val="2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indexed="8"/>
      <name val="Calibri"/>
      <family val="2"/>
      <charset val="238"/>
    </font>
    <font>
      <sz val="11"/>
      <color rgb="FFC00000"/>
      <name val="Arial CE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Arial CE"/>
      <charset val="238"/>
    </font>
    <font>
      <sz val="10"/>
      <color indexed="8"/>
      <name val="Arial CE"/>
      <charset val="238"/>
    </font>
    <font>
      <sz val="10"/>
      <name val="Arial CE"/>
      <charset val="238"/>
    </font>
    <font>
      <sz val="8"/>
      <color rgb="FFFF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b/>
      <sz val="8"/>
      <name val="Arial CE"/>
      <charset val="238"/>
    </font>
    <font>
      <b/>
      <sz val="11"/>
      <color rgb="FFC00000"/>
      <name val="Arial CE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sz val="16"/>
      <color rgb="FFFF0000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25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hair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8"/>
      </bottom>
      <diagonal/>
    </border>
    <border>
      <left style="double">
        <color indexed="64"/>
      </left>
      <right style="medium">
        <color indexed="8"/>
      </right>
      <top style="medium">
        <color indexed="8"/>
      </top>
      <bottom/>
      <diagonal/>
    </border>
    <border>
      <left style="double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8"/>
      </top>
      <bottom/>
      <diagonal/>
    </border>
    <border>
      <left style="double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double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double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double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0" fontId="18" fillId="0" borderId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4" borderId="0" applyNumberFormat="0" applyBorder="0" applyAlignment="0" applyProtection="0"/>
    <xf numFmtId="0" fontId="31" fillId="8" borderId="0" applyNumberFormat="0" applyBorder="0" applyAlignment="0" applyProtection="0"/>
    <xf numFmtId="0" fontId="32" fillId="25" borderId="83" applyNumberFormat="0" applyAlignment="0" applyProtection="0"/>
    <xf numFmtId="0" fontId="33" fillId="0" borderId="0" applyNumberFormat="0" applyFill="0" applyBorder="0" applyAlignment="0" applyProtection="0"/>
    <xf numFmtId="0" fontId="34" fillId="9" borderId="0" applyNumberFormat="0" applyBorder="0" applyAlignment="0" applyProtection="0"/>
    <xf numFmtId="0" fontId="35" fillId="0" borderId="84" applyNumberFormat="0" applyFill="0" applyAlignment="0" applyProtection="0"/>
    <xf numFmtId="0" fontId="36" fillId="0" borderId="85" applyNumberFormat="0" applyFill="0" applyAlignment="0" applyProtection="0"/>
    <xf numFmtId="0" fontId="37" fillId="0" borderId="86" applyNumberFormat="0" applyFill="0" applyAlignment="0" applyProtection="0"/>
    <xf numFmtId="0" fontId="37" fillId="0" borderId="0" applyNumberFormat="0" applyFill="0" applyBorder="0" applyAlignment="0" applyProtection="0"/>
    <xf numFmtId="0" fontId="38" fillId="26" borderId="87" applyNumberFormat="0" applyAlignment="0" applyProtection="0"/>
    <xf numFmtId="0" fontId="39" fillId="12" borderId="83" applyNumberFormat="0" applyAlignment="0" applyProtection="0"/>
    <xf numFmtId="0" fontId="40" fillId="0" borderId="88" applyNumberFormat="0" applyFill="0" applyAlignment="0" applyProtection="0"/>
    <xf numFmtId="0" fontId="41" fillId="27" borderId="0" applyNumberFormat="0" applyBorder="0" applyAlignment="0" applyProtection="0"/>
    <xf numFmtId="0" fontId="18" fillId="28" borderId="89" applyNumberFormat="0" applyAlignment="0" applyProtection="0"/>
    <xf numFmtId="0" fontId="42" fillId="25" borderId="90" applyNumberFormat="0" applyAlignment="0" applyProtection="0"/>
    <xf numFmtId="0" fontId="43" fillId="0" borderId="0" applyNumberFormat="0" applyFill="0" applyBorder="0" applyAlignment="0" applyProtection="0"/>
    <xf numFmtId="0" fontId="44" fillId="0" borderId="91" applyNumberFormat="0" applyFill="0" applyAlignment="0" applyProtection="0"/>
    <xf numFmtId="0" fontId="45" fillId="0" borderId="0" applyNumberFormat="0" applyFill="0" applyBorder="0" applyAlignment="0" applyProtection="0"/>
  </cellStyleXfs>
  <cellXfs count="11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7" xfId="0" applyFont="1" applyBorder="1"/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Continuous"/>
    </xf>
    <xf numFmtId="1" fontId="2" fillId="2" borderId="5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8" fillId="0" borderId="10" xfId="0" applyFont="1" applyBorder="1"/>
    <xf numFmtId="0" fontId="8" fillId="0" borderId="23" xfId="0" applyFont="1" applyBorder="1"/>
    <xf numFmtId="49" fontId="8" fillId="0" borderId="23" xfId="1" applyNumberFormat="1" applyFont="1" applyBorder="1" applyAlignment="1">
      <alignment horizontal="left"/>
    </xf>
    <xf numFmtId="0" fontId="8" fillId="0" borderId="8" xfId="0" applyFont="1" applyBorder="1"/>
    <xf numFmtId="0" fontId="8" fillId="0" borderId="24" xfId="0" applyFont="1" applyBorder="1"/>
    <xf numFmtId="0" fontId="8" fillId="0" borderId="8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/>
    </xf>
    <xf numFmtId="0" fontId="8" fillId="0" borderId="24" xfId="1" applyFont="1" applyBorder="1" applyAlignment="1">
      <alignment horizontal="center"/>
    </xf>
    <xf numFmtId="49" fontId="8" fillId="0" borderId="10" xfId="1" applyNumberFormat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8" xfId="1" applyFont="1" applyBorder="1" applyAlignment="1">
      <alignment horizontal="left"/>
    </xf>
    <xf numFmtId="0" fontId="3" fillId="0" borderId="31" xfId="0" applyFont="1" applyBorder="1"/>
    <xf numFmtId="0" fontId="1" fillId="0" borderId="0" xfId="0" applyFont="1" applyAlignment="1">
      <alignment horizontal="center" vertical="center" wrapText="1"/>
    </xf>
    <xf numFmtId="165" fontId="2" fillId="2" borderId="22" xfId="0" applyNumberFormat="1" applyFont="1" applyFill="1" applyBorder="1"/>
    <xf numFmtId="0" fontId="0" fillId="0" borderId="31" xfId="0" applyBorder="1"/>
    <xf numFmtId="165" fontId="0" fillId="0" borderId="0" xfId="0" applyNumberFormat="1"/>
    <xf numFmtId="165" fontId="0" fillId="0" borderId="0" xfId="0" applyNumberFormat="1" applyAlignment="1">
      <alignment horizontal="right"/>
    </xf>
    <xf numFmtId="1" fontId="11" fillId="2" borderId="5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40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2" fillId="6" borderId="41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/>
    </xf>
    <xf numFmtId="1" fontId="11" fillId="2" borderId="8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165" fontId="16" fillId="0" borderId="0" xfId="0" applyNumberFormat="1" applyFont="1" applyAlignment="1">
      <alignment horizontal="center" wrapText="1"/>
    </xf>
    <xf numFmtId="0" fontId="0" fillId="0" borderId="0" xfId="0" applyAlignment="1">
      <alignment horizontal="right"/>
    </xf>
    <xf numFmtId="1" fontId="11" fillId="2" borderId="35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right"/>
    </xf>
    <xf numFmtId="0" fontId="14" fillId="0" borderId="0" xfId="0" applyFont="1"/>
    <xf numFmtId="0" fontId="18" fillId="0" borderId="0" xfId="2"/>
    <xf numFmtId="0" fontId="18" fillId="0" borderId="43" xfId="2" applyBorder="1"/>
    <xf numFmtId="0" fontId="8" fillId="0" borderId="49" xfId="1" applyFont="1" applyBorder="1" applyAlignment="1">
      <alignment horizontal="center"/>
    </xf>
    <xf numFmtId="0" fontId="8" fillId="0" borderId="49" xfId="1" applyFont="1" applyBorder="1" applyAlignment="1">
      <alignment horizontal="left"/>
    </xf>
    <xf numFmtId="49" fontId="8" fillId="0" borderId="50" xfId="1" applyNumberFormat="1" applyFont="1" applyBorder="1" applyAlignment="1">
      <alignment horizontal="left"/>
    </xf>
    <xf numFmtId="0" fontId="8" fillId="0" borderId="5" xfId="1" applyFont="1" applyBorder="1" applyAlignment="1">
      <alignment horizontal="center"/>
    </xf>
    <xf numFmtId="0" fontId="9" fillId="0" borderId="24" xfId="2" applyFont="1" applyBorder="1" applyAlignment="1">
      <alignment horizontal="center"/>
    </xf>
    <xf numFmtId="0" fontId="18" fillId="0" borderId="24" xfId="2" applyBorder="1"/>
    <xf numFmtId="0" fontId="18" fillId="0" borderId="23" xfId="2" applyBorder="1"/>
    <xf numFmtId="0" fontId="9" fillId="0" borderId="35" xfId="2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18" fillId="0" borderId="8" xfId="2" applyBorder="1"/>
    <xf numFmtId="0" fontId="18" fillId="0" borderId="10" xfId="2" applyBorder="1"/>
    <xf numFmtId="0" fontId="18" fillId="0" borderId="37" xfId="2" applyBorder="1"/>
    <xf numFmtId="0" fontId="8" fillId="0" borderId="8" xfId="2" applyFont="1" applyBorder="1" applyAlignment="1">
      <alignment horizontal="center"/>
    </xf>
    <xf numFmtId="0" fontId="24" fillId="0" borderId="52" xfId="1" applyFont="1" applyBorder="1" applyAlignment="1">
      <alignment horizontal="center" vertical="center"/>
    </xf>
    <xf numFmtId="0" fontId="25" fillId="6" borderId="72" xfId="1" applyFont="1" applyFill="1" applyBorder="1" applyAlignment="1">
      <alignment horizontal="center" vertical="center"/>
    </xf>
    <xf numFmtId="0" fontId="25" fillId="6" borderId="73" xfId="1" applyFont="1" applyFill="1" applyBorder="1" applyAlignment="1">
      <alignment horizontal="center" vertical="center"/>
    </xf>
    <xf numFmtId="0" fontId="26" fillId="6" borderId="73" xfId="1" applyFont="1" applyFill="1" applyBorder="1" applyAlignment="1">
      <alignment horizontal="center"/>
    </xf>
    <xf numFmtId="2" fontId="26" fillId="6" borderId="73" xfId="1" applyNumberFormat="1" applyFont="1" applyFill="1" applyBorder="1" applyAlignment="1">
      <alignment horizontal="center"/>
    </xf>
    <xf numFmtId="0" fontId="25" fillId="6" borderId="75" xfId="1" applyFont="1" applyFill="1" applyBorder="1" applyAlignment="1">
      <alignment horizontal="center" vertical="center"/>
    </xf>
    <xf numFmtId="0" fontId="26" fillId="6" borderId="65" xfId="1" applyFont="1" applyFill="1" applyBorder="1" applyAlignment="1">
      <alignment horizontal="center" vertical="center"/>
    </xf>
    <xf numFmtId="0" fontId="24" fillId="0" borderId="55" xfId="1" applyFont="1" applyBorder="1" applyAlignment="1">
      <alignment horizontal="center" vertical="center"/>
    </xf>
    <xf numFmtId="0" fontId="25" fillId="6" borderId="77" xfId="1" applyFont="1" applyFill="1" applyBorder="1" applyAlignment="1">
      <alignment horizontal="center" vertical="center"/>
    </xf>
    <xf numFmtId="0" fontId="25" fillId="6" borderId="78" xfId="1" applyFont="1" applyFill="1" applyBorder="1" applyAlignment="1">
      <alignment horizontal="center" vertical="center"/>
    </xf>
    <xf numFmtId="0" fontId="25" fillId="6" borderId="80" xfId="1" applyFont="1" applyFill="1" applyBorder="1" applyAlignment="1">
      <alignment horizontal="center" vertical="center"/>
    </xf>
    <xf numFmtId="0" fontId="25" fillId="6" borderId="55" xfId="1" applyFont="1" applyFill="1" applyBorder="1" applyAlignment="1">
      <alignment horizontal="center"/>
    </xf>
    <xf numFmtId="0" fontId="18" fillId="0" borderId="82" xfId="2" applyBorder="1"/>
    <xf numFmtId="0" fontId="8" fillId="0" borderId="0" xfId="2" applyFont="1"/>
    <xf numFmtId="0" fontId="44" fillId="0" borderId="0" xfId="2" applyFont="1"/>
    <xf numFmtId="0" fontId="18" fillId="0" borderId="92" xfId="2" applyBorder="1"/>
    <xf numFmtId="0" fontId="8" fillId="0" borderId="57" xfId="2" applyFont="1" applyBorder="1" applyAlignment="1">
      <alignment horizontal="center"/>
    </xf>
    <xf numFmtId="0" fontId="8" fillId="0" borderId="57" xfId="2" applyFont="1" applyBorder="1"/>
    <xf numFmtId="0" fontId="8" fillId="0" borderId="58" xfId="2" applyFont="1" applyBorder="1"/>
    <xf numFmtId="1" fontId="21" fillId="29" borderId="53" xfId="1" applyNumberFormat="1" applyFont="1" applyFill="1" applyBorder="1" applyAlignment="1" applyProtection="1">
      <alignment horizontal="center"/>
      <protection locked="0"/>
    </xf>
    <xf numFmtId="0" fontId="8" fillId="0" borderId="8" xfId="2" applyFont="1" applyBorder="1"/>
    <xf numFmtId="0" fontId="8" fillId="0" borderId="10" xfId="2" applyFont="1" applyBorder="1"/>
    <xf numFmtId="0" fontId="8" fillId="0" borderId="24" xfId="2" applyFont="1" applyBorder="1" applyAlignment="1">
      <alignment horizontal="center"/>
    </xf>
    <xf numFmtId="0" fontId="8" fillId="0" borderId="24" xfId="2" applyFont="1" applyBorder="1"/>
    <xf numFmtId="0" fontId="8" fillId="0" borderId="23" xfId="2" applyFont="1" applyBorder="1"/>
    <xf numFmtId="0" fontId="18" fillId="0" borderId="32" xfId="2" applyBorder="1"/>
    <xf numFmtId="0" fontId="25" fillId="30" borderId="72" xfId="1" applyFont="1" applyFill="1" applyBorder="1" applyAlignment="1">
      <alignment horizontal="center" vertical="center"/>
    </xf>
    <xf numFmtId="0" fontId="25" fillId="30" borderId="73" xfId="1" applyFont="1" applyFill="1" applyBorder="1" applyAlignment="1">
      <alignment horizontal="center" vertical="center"/>
    </xf>
    <xf numFmtId="0" fontId="26" fillId="30" borderId="74" xfId="1" applyFont="1" applyFill="1" applyBorder="1" applyAlignment="1">
      <alignment horizontal="center"/>
    </xf>
    <xf numFmtId="0" fontId="26" fillId="30" borderId="73" xfId="1" applyFont="1" applyFill="1" applyBorder="1" applyAlignment="1">
      <alignment horizontal="center"/>
    </xf>
    <xf numFmtId="2" fontId="26" fillId="30" borderId="73" xfId="1" applyNumberFormat="1" applyFont="1" applyFill="1" applyBorder="1" applyAlignment="1">
      <alignment horizontal="center"/>
    </xf>
    <xf numFmtId="0" fontId="25" fillId="30" borderId="75" xfId="1" applyFont="1" applyFill="1" applyBorder="1" applyAlignment="1">
      <alignment horizontal="center" vertical="center"/>
    </xf>
    <xf numFmtId="0" fontId="25" fillId="30" borderId="76" xfId="1" applyFont="1" applyFill="1" applyBorder="1" applyAlignment="1">
      <alignment horizontal="center"/>
    </xf>
    <xf numFmtId="0" fontId="25" fillId="30" borderId="77" xfId="1" applyFont="1" applyFill="1" applyBorder="1" applyAlignment="1">
      <alignment horizontal="center" vertical="center"/>
    </xf>
    <xf numFmtId="0" fontId="25" fillId="30" borderId="78" xfId="1" applyFont="1" applyFill="1" applyBorder="1" applyAlignment="1">
      <alignment horizontal="center" vertical="center"/>
    </xf>
    <xf numFmtId="0" fontId="25" fillId="30" borderId="80" xfId="1" applyFont="1" applyFill="1" applyBorder="1" applyAlignment="1">
      <alignment horizontal="center" vertical="center"/>
    </xf>
    <xf numFmtId="0" fontId="25" fillId="30" borderId="55" xfId="1" applyFont="1" applyFill="1" applyBorder="1" applyAlignment="1">
      <alignment horizontal="center"/>
    </xf>
    <xf numFmtId="0" fontId="25" fillId="30" borderId="81" xfId="1" applyFont="1" applyFill="1" applyBorder="1" applyAlignment="1">
      <alignment horizontal="center"/>
    </xf>
    <xf numFmtId="1" fontId="48" fillId="31" borderId="53" xfId="1" applyNumberFormat="1" applyFont="1" applyFill="1" applyBorder="1" applyAlignment="1" applyProtection="1">
      <alignment horizontal="center"/>
      <protection locked="0"/>
    </xf>
    <xf numFmtId="165" fontId="12" fillId="0" borderId="101" xfId="1" applyNumberFormat="1" applyFont="1" applyBorder="1" applyAlignment="1">
      <alignment horizontal="center"/>
    </xf>
    <xf numFmtId="0" fontId="26" fillId="6" borderId="103" xfId="1" applyFont="1" applyFill="1" applyBorder="1" applyAlignment="1">
      <alignment horizontal="center"/>
    </xf>
    <xf numFmtId="0" fontId="26" fillId="6" borderId="104" xfId="1" applyFont="1" applyFill="1" applyBorder="1" applyAlignment="1">
      <alignment horizontal="center"/>
    </xf>
    <xf numFmtId="1" fontId="26" fillId="6" borderId="103" xfId="1" applyNumberFormat="1" applyFont="1" applyFill="1" applyBorder="1" applyAlignment="1">
      <alignment horizontal="center"/>
    </xf>
    <xf numFmtId="2" fontId="26" fillId="6" borderId="104" xfId="1" applyNumberFormat="1" applyFont="1" applyFill="1" applyBorder="1" applyAlignment="1">
      <alignment horizontal="center"/>
    </xf>
    <xf numFmtId="0" fontId="46" fillId="0" borderId="0" xfId="2" applyFont="1"/>
    <xf numFmtId="0" fontId="26" fillId="30" borderId="103" xfId="1" applyFont="1" applyFill="1" applyBorder="1" applyAlignment="1">
      <alignment horizontal="center"/>
    </xf>
    <xf numFmtId="1" fontId="26" fillId="30" borderId="103" xfId="1" applyNumberFormat="1" applyFont="1" applyFill="1" applyBorder="1" applyAlignment="1">
      <alignment horizontal="center"/>
    </xf>
    <xf numFmtId="2" fontId="26" fillId="30" borderId="104" xfId="1" applyNumberFormat="1" applyFont="1" applyFill="1" applyBorder="1" applyAlignment="1">
      <alignment horizontal="center"/>
    </xf>
    <xf numFmtId="0" fontId="8" fillId="0" borderId="9" xfId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9" xfId="1" applyFont="1" applyBorder="1" applyAlignment="1">
      <alignment horizontal="center"/>
    </xf>
    <xf numFmtId="0" fontId="8" fillId="0" borderId="48" xfId="1" applyFont="1" applyBorder="1" applyAlignment="1">
      <alignment horizontal="center"/>
    </xf>
    <xf numFmtId="1" fontId="49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1" fontId="21" fillId="33" borderId="53" xfId="1" applyNumberFormat="1" applyFont="1" applyFill="1" applyBorder="1" applyAlignment="1" applyProtection="1">
      <alignment horizontal="center"/>
      <protection locked="0"/>
    </xf>
    <xf numFmtId="0" fontId="26" fillId="30" borderId="45" xfId="1" applyFont="1" applyFill="1" applyBorder="1" applyAlignment="1">
      <alignment horizontal="center" vertical="center"/>
    </xf>
    <xf numFmtId="0" fontId="26" fillId="30" borderId="114" xfId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right"/>
    </xf>
    <xf numFmtId="0" fontId="4" fillId="0" borderId="0" xfId="2" applyFont="1"/>
    <xf numFmtId="0" fontId="8" fillId="0" borderId="29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164" fontId="2" fillId="3" borderId="27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64" fontId="2" fillId="3" borderId="29" xfId="0" applyNumberFormat="1" applyFont="1" applyFill="1" applyBorder="1" applyAlignment="1">
      <alignment horizontal="center"/>
    </xf>
    <xf numFmtId="164" fontId="2" fillId="3" borderId="33" xfId="0" applyNumberFormat="1" applyFont="1" applyFill="1" applyBorder="1" applyAlignment="1">
      <alignment horizontal="center"/>
    </xf>
    <xf numFmtId="0" fontId="49" fillId="0" borderId="0" xfId="0" applyFont="1"/>
    <xf numFmtId="164" fontId="2" fillId="3" borderId="6" xfId="0" applyNumberFormat="1" applyFont="1" applyFill="1" applyBorder="1" applyAlignment="1">
      <alignment horizontal="center"/>
    </xf>
    <xf numFmtId="164" fontId="2" fillId="3" borderId="25" xfId="0" applyNumberFormat="1" applyFont="1" applyFill="1" applyBorder="1" applyAlignment="1">
      <alignment horizontal="center"/>
    </xf>
    <xf numFmtId="1" fontId="3" fillId="0" borderId="0" xfId="0" applyNumberFormat="1" applyFont="1"/>
    <xf numFmtId="1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53" fillId="5" borderId="6" xfId="0" applyNumberFormat="1" applyFont="1" applyFill="1" applyBorder="1" applyAlignment="1">
      <alignment horizontal="center"/>
    </xf>
    <xf numFmtId="1" fontId="53" fillId="5" borderId="29" xfId="0" applyNumberFormat="1" applyFont="1" applyFill="1" applyBorder="1" applyAlignment="1">
      <alignment horizontal="center"/>
    </xf>
    <xf numFmtId="1" fontId="53" fillId="5" borderId="9" xfId="0" applyNumberFormat="1" applyFont="1" applyFill="1" applyBorder="1" applyAlignment="1">
      <alignment horizontal="center"/>
    </xf>
    <xf numFmtId="1" fontId="53" fillId="5" borderId="27" xfId="0" applyNumberFormat="1" applyFont="1" applyFill="1" applyBorder="1" applyAlignment="1">
      <alignment horizontal="center"/>
    </xf>
    <xf numFmtId="0" fontId="51" fillId="0" borderId="0" xfId="0" applyFont="1" applyAlignment="1">
      <alignment horizontal="center" wrapText="1"/>
    </xf>
    <xf numFmtId="1" fontId="25" fillId="0" borderId="106" xfId="1" applyNumberFormat="1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55" fillId="0" borderId="0" xfId="0" applyFont="1"/>
    <xf numFmtId="0" fontId="0" fillId="0" borderId="0" xfId="0" applyAlignment="1">
      <alignment horizontal="centerContinuous" vertical="center"/>
    </xf>
    <xf numFmtId="0" fontId="5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3" borderId="125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3" fillId="3" borderId="97" xfId="0" applyFont="1" applyFill="1" applyBorder="1" applyAlignment="1">
      <alignment horizontal="center" vertical="center"/>
    </xf>
    <xf numFmtId="0" fontId="58" fillId="34" borderId="126" xfId="0" applyFont="1" applyFill="1" applyBorder="1" applyAlignment="1">
      <alignment horizontal="center" vertical="center"/>
    </xf>
    <xf numFmtId="0" fontId="13" fillId="3" borderId="127" xfId="0" applyFont="1" applyFill="1" applyBorder="1" applyAlignment="1">
      <alignment horizontal="center" vertical="center"/>
    </xf>
    <xf numFmtId="0" fontId="58" fillId="34" borderId="128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57" fillId="0" borderId="0" xfId="0" applyFont="1" applyAlignment="1">
      <alignment horizontal="center"/>
    </xf>
    <xf numFmtId="0" fontId="13" fillId="3" borderId="129" xfId="0" applyFont="1" applyFill="1" applyBorder="1" applyAlignment="1">
      <alignment horizontal="center" vertical="center"/>
    </xf>
    <xf numFmtId="0" fontId="13" fillId="3" borderId="123" xfId="0" applyFont="1" applyFill="1" applyBorder="1" applyAlignment="1">
      <alignment horizontal="center" vertical="center"/>
    </xf>
    <xf numFmtId="0" fontId="13" fillId="3" borderId="122" xfId="0" applyFont="1" applyFill="1" applyBorder="1" applyAlignment="1">
      <alignment horizontal="center" vertical="center"/>
    </xf>
    <xf numFmtId="0" fontId="8" fillId="0" borderId="59" xfId="2" applyFont="1" applyBorder="1" applyAlignment="1">
      <alignment horizontal="center"/>
    </xf>
    <xf numFmtId="0" fontId="9" fillId="0" borderId="25" xfId="2" applyFont="1" applyBorder="1" applyAlignment="1">
      <alignment horizontal="center"/>
    </xf>
    <xf numFmtId="49" fontId="8" fillId="0" borderId="131" xfId="1" applyNumberFormat="1" applyFont="1" applyBorder="1" applyAlignment="1">
      <alignment horizontal="left"/>
    </xf>
    <xf numFmtId="0" fontId="8" fillId="0" borderId="130" xfId="1" applyFont="1" applyBorder="1" applyAlignment="1">
      <alignment horizontal="center"/>
    </xf>
    <xf numFmtId="1" fontId="11" fillId="0" borderId="37" xfId="0" applyNumberFormat="1" applyFont="1" applyBorder="1" applyAlignment="1">
      <alignment horizontal="right"/>
    </xf>
    <xf numFmtId="166" fontId="11" fillId="0" borderId="10" xfId="0" applyNumberFormat="1" applyFont="1" applyBorder="1" applyAlignment="1">
      <alignment horizontal="right"/>
    </xf>
    <xf numFmtId="166" fontId="11" fillId="0" borderId="7" xfId="0" applyNumberFormat="1" applyFont="1" applyBorder="1" applyAlignment="1">
      <alignment horizontal="right"/>
    </xf>
    <xf numFmtId="166" fontId="11" fillId="0" borderId="28" xfId="0" applyNumberFormat="1" applyFont="1" applyBorder="1" applyAlignment="1">
      <alignment horizontal="right"/>
    </xf>
    <xf numFmtId="166" fontId="0" fillId="0" borderId="0" xfId="0" applyNumberFormat="1" applyAlignment="1">
      <alignment horizontal="center" vertical="center"/>
    </xf>
    <xf numFmtId="166" fontId="22" fillId="0" borderId="109" xfId="1" applyNumberFormat="1" applyFont="1" applyBorder="1" applyAlignment="1" applyProtection="1">
      <alignment horizontal="center"/>
      <protection locked="0"/>
    </xf>
    <xf numFmtId="166" fontId="22" fillId="0" borderId="111" xfId="1" applyNumberFormat="1" applyFont="1" applyBorder="1" applyAlignment="1" applyProtection="1">
      <alignment horizontal="center"/>
      <protection locked="0"/>
    </xf>
    <xf numFmtId="0" fontId="9" fillId="0" borderId="9" xfId="2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/>
    </xf>
    <xf numFmtId="0" fontId="2" fillId="0" borderId="0" xfId="0" applyFont="1"/>
    <xf numFmtId="0" fontId="8" fillId="0" borderId="29" xfId="1" applyFont="1" applyBorder="1" applyAlignment="1">
      <alignment horizontal="center" vertical="center"/>
    </xf>
    <xf numFmtId="0" fontId="9" fillId="0" borderId="9" xfId="2" applyFont="1" applyBorder="1" applyAlignment="1">
      <alignment horizontal="center"/>
    </xf>
    <xf numFmtId="166" fontId="22" fillId="0" borderId="113" xfId="1" applyNumberFormat="1" applyFont="1" applyBorder="1" applyAlignment="1" applyProtection="1">
      <alignment horizontal="center"/>
      <protection locked="0"/>
    </xf>
    <xf numFmtId="0" fontId="8" fillId="0" borderId="59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/>
    </xf>
    <xf numFmtId="0" fontId="8" fillId="0" borderId="25" xfId="1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5" fillId="0" borderId="42" xfId="0" applyFont="1" applyBorder="1"/>
    <xf numFmtId="0" fontId="1" fillId="0" borderId="42" xfId="0" applyFont="1" applyBorder="1" applyAlignment="1">
      <alignment horizontal="center" vertical="center"/>
    </xf>
    <xf numFmtId="0" fontId="3" fillId="0" borderId="42" xfId="0" applyFont="1" applyBorder="1"/>
    <xf numFmtId="0" fontId="0" fillId="0" borderId="42" xfId="0" applyBorder="1"/>
    <xf numFmtId="0" fontId="3" fillId="0" borderId="138" xfId="0" applyFont="1" applyBorder="1"/>
    <xf numFmtId="1" fontId="11" fillId="2" borderId="24" xfId="0" applyNumberFormat="1" applyFont="1" applyFill="1" applyBorder="1" applyAlignment="1">
      <alignment horizontal="right"/>
    </xf>
    <xf numFmtId="0" fontId="10" fillId="6" borderId="18" xfId="0" applyFont="1" applyFill="1" applyBorder="1" applyAlignment="1">
      <alignment horizontal="center" vertical="center"/>
    </xf>
    <xf numFmtId="0" fontId="10" fillId="6" borderId="137" xfId="0" applyFont="1" applyFill="1" applyBorder="1" applyAlignment="1">
      <alignment horizontal="center" vertical="center"/>
    </xf>
    <xf numFmtId="166" fontId="2" fillId="2" borderId="5" xfId="0" applyNumberFormat="1" applyFont="1" applyFill="1" applyBorder="1"/>
    <xf numFmtId="166" fontId="2" fillId="2" borderId="8" xfId="0" applyNumberFormat="1" applyFont="1" applyFill="1" applyBorder="1"/>
    <xf numFmtId="166" fontId="11" fillId="0" borderId="37" xfId="0" applyNumberFormat="1" applyFont="1" applyBorder="1" applyAlignment="1">
      <alignment horizontal="right"/>
    </xf>
    <xf numFmtId="0" fontId="0" fillId="0" borderId="43" xfId="0" applyBorder="1"/>
    <xf numFmtId="166" fontId="11" fillId="0" borderId="141" xfId="0" applyNumberFormat="1" applyFont="1" applyBorder="1" applyAlignment="1">
      <alignment horizontal="right"/>
    </xf>
    <xf numFmtId="0" fontId="3" fillId="0" borderId="43" xfId="0" applyFont="1" applyBorder="1"/>
    <xf numFmtId="0" fontId="1" fillId="0" borderId="43" xfId="0" applyFont="1" applyBorder="1" applyAlignment="1">
      <alignment horizontal="center"/>
    </xf>
    <xf numFmtId="166" fontId="2" fillId="2" borderId="57" xfId="0" applyNumberFormat="1" applyFont="1" applyFill="1" applyBorder="1"/>
    <xf numFmtId="166" fontId="3" fillId="0" borderId="10" xfId="1" applyNumberFormat="1" applyFont="1" applyBorder="1" applyAlignment="1" applyProtection="1">
      <alignment horizontal="center"/>
      <protection locked="0"/>
    </xf>
    <xf numFmtId="166" fontId="3" fillId="0" borderId="111" xfId="1" applyNumberFormat="1" applyFont="1" applyBorder="1" applyAlignment="1" applyProtection="1">
      <alignment horizontal="center"/>
      <protection locked="0"/>
    </xf>
    <xf numFmtId="166" fontId="3" fillId="0" borderId="37" xfId="1" applyNumberFormat="1" applyFont="1" applyBorder="1" applyAlignment="1" applyProtection="1">
      <alignment horizontal="center"/>
      <protection locked="0"/>
    </xf>
    <xf numFmtId="0" fontId="8" fillId="0" borderId="11" xfId="2" applyFont="1" applyBorder="1"/>
    <xf numFmtId="0" fontId="8" fillId="0" borderId="12" xfId="2" applyFont="1" applyBorder="1"/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1" fontId="18" fillId="0" borderId="0" xfId="2" applyNumberFormat="1"/>
    <xf numFmtId="0" fontId="18" fillId="0" borderId="0" xfId="2" applyAlignment="1">
      <alignment horizontal="right"/>
    </xf>
    <xf numFmtId="166" fontId="22" fillId="0" borderId="7" xfId="1" applyNumberFormat="1" applyFont="1" applyBorder="1" applyAlignment="1" applyProtection="1">
      <alignment horizontal="center"/>
      <protection locked="0"/>
    </xf>
    <xf numFmtId="168" fontId="0" fillId="0" borderId="0" xfId="0" applyNumberFormat="1" applyAlignment="1">
      <alignment horizontal="center"/>
    </xf>
    <xf numFmtId="168" fontId="0" fillId="0" borderId="0" xfId="0" applyNumberFormat="1"/>
    <xf numFmtId="0" fontId="8" fillId="0" borderId="135" xfId="1" applyFont="1" applyBorder="1" applyAlignment="1">
      <alignment horizontal="center"/>
    </xf>
    <xf numFmtId="49" fontId="8" fillId="0" borderId="24" xfId="1" applyNumberFormat="1" applyFont="1" applyBorder="1" applyAlignment="1">
      <alignment horizontal="left" vertical="center"/>
    </xf>
    <xf numFmtId="0" fontId="9" fillId="0" borderId="136" xfId="2" applyFont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164" fontId="2" fillId="3" borderId="59" xfId="0" applyNumberFormat="1" applyFont="1" applyFill="1" applyBorder="1" applyAlignment="1">
      <alignment horizontal="center"/>
    </xf>
    <xf numFmtId="0" fontId="11" fillId="0" borderId="0" xfId="0" applyFont="1"/>
    <xf numFmtId="0" fontId="22" fillId="0" borderId="143" xfId="1" applyFont="1" applyBorder="1" applyAlignment="1">
      <alignment horizontal="center"/>
    </xf>
    <xf numFmtId="0" fontId="22" fillId="0" borderId="144" xfId="1" applyFont="1" applyBorder="1" applyAlignment="1">
      <alignment horizontal="center"/>
    </xf>
    <xf numFmtId="0" fontId="53" fillId="0" borderId="0" xfId="0" applyFont="1" applyAlignment="1">
      <alignment horizontal="center"/>
    </xf>
    <xf numFmtId="2" fontId="22" fillId="0" borderId="107" xfId="1" applyNumberFormat="1" applyFont="1" applyBorder="1" applyAlignment="1" applyProtection="1">
      <alignment horizontal="center"/>
      <protection locked="0"/>
    </xf>
    <xf numFmtId="1" fontId="21" fillId="0" borderId="101" xfId="1" applyNumberFormat="1" applyFont="1" applyBorder="1" applyAlignment="1">
      <alignment horizontal="center"/>
    </xf>
    <xf numFmtId="1" fontId="12" fillId="0" borderId="101" xfId="1" applyNumberFormat="1" applyFont="1" applyBorder="1" applyAlignment="1">
      <alignment horizontal="center"/>
    </xf>
    <xf numFmtId="0" fontId="12" fillId="6" borderId="16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1" fontId="53" fillId="5" borderId="13" xfId="0" applyNumberFormat="1" applyFont="1" applyFill="1" applyBorder="1" applyAlignment="1">
      <alignment horizontal="center"/>
    </xf>
    <xf numFmtId="1" fontId="53" fillId="5" borderId="25" xfId="0" applyNumberFormat="1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14" fillId="0" borderId="92" xfId="0" applyFont="1" applyBorder="1"/>
    <xf numFmtId="0" fontId="13" fillId="0" borderId="92" xfId="0" applyFont="1" applyBorder="1" applyAlignment="1">
      <alignment horizontal="centerContinuous"/>
    </xf>
    <xf numFmtId="0" fontId="0" fillId="0" borderId="92" xfId="0" applyBorder="1"/>
    <xf numFmtId="0" fontId="14" fillId="0" borderId="42" xfId="0" applyFont="1" applyBorder="1"/>
    <xf numFmtId="0" fontId="13" fillId="0" borderId="42" xfId="0" applyFont="1" applyBorder="1" applyAlignment="1">
      <alignment horizontal="centerContinuous"/>
    </xf>
    <xf numFmtId="0" fontId="10" fillId="0" borderId="42" xfId="0" applyFont="1" applyBorder="1" applyAlignment="1">
      <alignment horizontal="center" vertical="center"/>
    </xf>
    <xf numFmtId="0" fontId="12" fillId="6" borderId="40" xfId="0" applyFont="1" applyFill="1" applyBorder="1" applyAlignment="1">
      <alignment horizontal="center" vertical="center"/>
    </xf>
    <xf numFmtId="0" fontId="18" fillId="0" borderId="7" xfId="2" applyBorder="1"/>
    <xf numFmtId="0" fontId="14" fillId="0" borderId="35" xfId="0" applyFont="1" applyBorder="1"/>
    <xf numFmtId="0" fontId="0" fillId="0" borderId="35" xfId="0" applyBorder="1"/>
    <xf numFmtId="0" fontId="0" fillId="0" borderId="149" xfId="0" applyBorder="1" applyAlignment="1">
      <alignment horizontal="center" vertical="center"/>
    </xf>
    <xf numFmtId="0" fontId="12" fillId="6" borderId="150" xfId="0" applyFont="1" applyFill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0" fillId="0" borderId="15" xfId="0" applyBorder="1"/>
    <xf numFmtId="0" fontId="13" fillId="0" borderId="42" xfId="0" applyFont="1" applyBorder="1" applyAlignment="1">
      <alignment horizontal="centerContinuous" vertical="center"/>
    </xf>
    <xf numFmtId="0" fontId="12" fillId="6" borderId="18" xfId="0" applyFont="1" applyFill="1" applyBorder="1" applyAlignment="1">
      <alignment horizontal="center" vertical="center"/>
    </xf>
    <xf numFmtId="0" fontId="25" fillId="6" borderId="151" xfId="1" applyFont="1" applyFill="1" applyBorder="1" applyAlignment="1">
      <alignment horizontal="center"/>
    </xf>
    <xf numFmtId="0" fontId="25" fillId="6" borderId="152" xfId="1" applyFont="1" applyFill="1" applyBorder="1" applyAlignment="1">
      <alignment horizontal="center"/>
    </xf>
    <xf numFmtId="0" fontId="0" fillId="0" borderId="153" xfId="0" applyBorder="1"/>
    <xf numFmtId="0" fontId="18" fillId="0" borderId="12" xfId="2" applyBorder="1"/>
    <xf numFmtId="0" fontId="9" fillId="0" borderId="13" xfId="2" applyFont="1" applyBorder="1" applyAlignment="1">
      <alignment horizontal="center"/>
    </xf>
    <xf numFmtId="1" fontId="10" fillId="5" borderId="13" xfId="0" applyNumberFormat="1" applyFont="1" applyFill="1" applyBorder="1" applyAlignment="1">
      <alignment horizontal="center"/>
    </xf>
    <xf numFmtId="1" fontId="25" fillId="0" borderId="154" xfId="1" applyNumberFormat="1" applyFont="1" applyBorder="1" applyAlignment="1">
      <alignment horizontal="center"/>
    </xf>
    <xf numFmtId="1" fontId="12" fillId="0" borderId="155" xfId="1" applyNumberFormat="1" applyFont="1" applyBorder="1" applyAlignment="1">
      <alignment horizontal="center"/>
    </xf>
    <xf numFmtId="0" fontId="22" fillId="0" borderId="157" xfId="1" applyFont="1" applyBorder="1" applyAlignment="1">
      <alignment horizontal="center"/>
    </xf>
    <xf numFmtId="0" fontId="22" fillId="0" borderId="38" xfId="1" applyFont="1" applyBorder="1" applyAlignment="1">
      <alignment horizontal="center"/>
    </xf>
    <xf numFmtId="0" fontId="22" fillId="0" borderId="0" xfId="1" applyFont="1" applyAlignment="1">
      <alignment horizontal="center"/>
    </xf>
    <xf numFmtId="0" fontId="22" fillId="0" borderId="78" xfId="1" applyFont="1" applyBorder="1" applyAlignment="1">
      <alignment horizontal="center"/>
    </xf>
    <xf numFmtId="0" fontId="22" fillId="0" borderId="82" xfId="1" applyFont="1" applyBorder="1" applyAlignment="1">
      <alignment horizontal="center"/>
    </xf>
    <xf numFmtId="0" fontId="25" fillId="6" borderId="160" xfId="1" applyFont="1" applyFill="1" applyBorder="1" applyAlignment="1">
      <alignment horizontal="center" vertical="center"/>
    </xf>
    <xf numFmtId="0" fontId="25" fillId="6" borderId="161" xfId="1" applyFont="1" applyFill="1" applyBorder="1" applyAlignment="1">
      <alignment horizontal="center" vertical="center"/>
    </xf>
    <xf numFmtId="0" fontId="22" fillId="0" borderId="95" xfId="1" applyFont="1" applyBorder="1" applyAlignment="1">
      <alignment horizontal="center"/>
    </xf>
    <xf numFmtId="0" fontId="22" fillId="0" borderId="28" xfId="1" applyFont="1" applyBorder="1" applyAlignment="1">
      <alignment horizontal="center"/>
    </xf>
    <xf numFmtId="0" fontId="22" fillId="0" borderId="17" xfId="1" applyFont="1" applyBorder="1" applyAlignment="1">
      <alignment horizontal="center"/>
    </xf>
    <xf numFmtId="0" fontId="22" fillId="0" borderId="96" xfId="1" applyFont="1" applyBorder="1" applyAlignment="1">
      <alignment horizontal="center"/>
    </xf>
    <xf numFmtId="0" fontId="22" fillId="0" borderId="147" xfId="1" applyFont="1" applyBorder="1" applyAlignment="1">
      <alignment horizontal="center"/>
    </xf>
    <xf numFmtId="0" fontId="22" fillId="0" borderId="148" xfId="1" applyFont="1" applyBorder="1" applyAlignment="1">
      <alignment horizontal="center"/>
    </xf>
    <xf numFmtId="0" fontId="22" fillId="0" borderId="7" xfId="1" applyFont="1" applyBorder="1" applyAlignment="1">
      <alignment horizontal="center"/>
    </xf>
    <xf numFmtId="0" fontId="22" fillId="0" borderId="159" xfId="1" applyFont="1" applyBorder="1" applyAlignment="1">
      <alignment horizontal="center"/>
    </xf>
    <xf numFmtId="0" fontId="22" fillId="0" borderId="93" xfId="1" applyFont="1" applyBorder="1" applyAlignment="1">
      <alignment horizontal="center"/>
    </xf>
    <xf numFmtId="1" fontId="12" fillId="0" borderId="156" xfId="1" applyNumberFormat="1" applyFont="1" applyBorder="1" applyAlignment="1">
      <alignment horizontal="center"/>
    </xf>
    <xf numFmtId="2" fontId="22" fillId="0" borderId="63" xfId="1" applyNumberFormat="1" applyFont="1" applyBorder="1" applyAlignment="1" applyProtection="1">
      <alignment horizontal="center"/>
      <protection locked="0"/>
    </xf>
    <xf numFmtId="2" fontId="22" fillId="0" borderId="8" xfId="1" applyNumberFormat="1" applyFont="1" applyBorder="1" applyAlignment="1" applyProtection="1">
      <alignment horizontal="center"/>
      <protection locked="0"/>
    </xf>
    <xf numFmtId="2" fontId="22" fillId="0" borderId="60" xfId="1" applyNumberFormat="1" applyFont="1" applyBorder="1" applyAlignment="1" applyProtection="1">
      <alignment horizontal="center"/>
      <protection locked="0"/>
    </xf>
    <xf numFmtId="166" fontId="22" fillId="0" borderId="95" xfId="1" applyNumberFormat="1" applyFont="1" applyBorder="1" applyAlignment="1" applyProtection="1">
      <alignment horizontal="center"/>
      <protection locked="0"/>
    </xf>
    <xf numFmtId="166" fontId="22" fillId="0" borderId="168" xfId="1" applyNumberFormat="1" applyFont="1" applyBorder="1" applyAlignment="1" applyProtection="1">
      <alignment horizontal="center"/>
      <protection locked="0"/>
    </xf>
    <xf numFmtId="166" fontId="22" fillId="0" borderId="96" xfId="1" applyNumberFormat="1" applyFont="1" applyBorder="1" applyAlignment="1" applyProtection="1">
      <alignment horizontal="center"/>
      <protection locked="0"/>
    </xf>
    <xf numFmtId="166" fontId="25" fillId="0" borderId="164" xfId="1" applyNumberFormat="1" applyFont="1" applyBorder="1" applyAlignment="1" applyProtection="1">
      <alignment horizontal="center"/>
      <protection locked="0"/>
    </xf>
    <xf numFmtId="166" fontId="25" fillId="0" borderId="113" xfId="1" applyNumberFormat="1" applyFont="1" applyBorder="1" applyAlignment="1" applyProtection="1">
      <alignment horizontal="center"/>
      <protection locked="0"/>
    </xf>
    <xf numFmtId="166" fontId="25" fillId="0" borderId="169" xfId="1" applyNumberFormat="1" applyFont="1" applyBorder="1" applyAlignment="1" applyProtection="1">
      <alignment horizontal="center"/>
      <protection locked="0"/>
    </xf>
    <xf numFmtId="166" fontId="25" fillId="0" borderId="165" xfId="1" applyNumberFormat="1" applyFont="1" applyBorder="1" applyAlignment="1" applyProtection="1">
      <alignment horizontal="center"/>
      <protection locked="0"/>
    </xf>
    <xf numFmtId="166" fontId="22" fillId="0" borderId="170" xfId="1" applyNumberFormat="1" applyFont="1" applyBorder="1" applyAlignment="1" applyProtection="1">
      <alignment horizontal="center"/>
      <protection locked="0"/>
    </xf>
    <xf numFmtId="166" fontId="22" fillId="0" borderId="146" xfId="1" applyNumberFormat="1" applyFont="1" applyBorder="1" applyAlignment="1" applyProtection="1">
      <alignment horizontal="center"/>
      <protection locked="0"/>
    </xf>
    <xf numFmtId="166" fontId="22" fillId="0" borderId="164" xfId="1" applyNumberFormat="1" applyFont="1" applyBorder="1" applyAlignment="1" applyProtection="1">
      <alignment horizontal="center"/>
      <protection locked="0"/>
    </xf>
    <xf numFmtId="166" fontId="22" fillId="0" borderId="169" xfId="1" applyNumberFormat="1" applyFont="1" applyBorder="1" applyAlignment="1" applyProtection="1">
      <alignment horizontal="center"/>
      <protection locked="0"/>
    </xf>
    <xf numFmtId="166" fontId="22" fillId="0" borderId="158" xfId="1" applyNumberFormat="1" applyFont="1" applyBorder="1" applyAlignment="1" applyProtection="1">
      <alignment horizontal="center"/>
      <protection locked="0"/>
    </xf>
    <xf numFmtId="166" fontId="22" fillId="0" borderId="165" xfId="1" applyNumberFormat="1" applyFont="1" applyBorder="1" applyAlignment="1" applyProtection="1">
      <alignment horizontal="center"/>
      <protection locked="0"/>
    </xf>
    <xf numFmtId="166" fontId="22" fillId="0" borderId="171" xfId="1" applyNumberFormat="1" applyFont="1" applyBorder="1" applyAlignment="1" applyProtection="1">
      <alignment horizontal="center"/>
      <protection locked="0"/>
    </xf>
    <xf numFmtId="166" fontId="22" fillId="0" borderId="64" xfId="1" applyNumberFormat="1" applyFont="1" applyBorder="1" applyAlignment="1" applyProtection="1">
      <alignment horizontal="center"/>
      <protection locked="0"/>
    </xf>
    <xf numFmtId="166" fontId="22" fillId="0" borderId="10" xfId="1" applyNumberFormat="1" applyFont="1" applyBorder="1" applyAlignment="1" applyProtection="1">
      <alignment horizontal="center"/>
      <protection locked="0"/>
    </xf>
    <xf numFmtId="166" fontId="22" fillId="0" borderId="172" xfId="1" applyNumberFormat="1" applyFont="1" applyBorder="1" applyAlignment="1" applyProtection="1">
      <alignment horizontal="center"/>
      <protection locked="0"/>
    </xf>
    <xf numFmtId="166" fontId="25" fillId="0" borderId="64" xfId="1" applyNumberFormat="1" applyFont="1" applyBorder="1" applyAlignment="1" applyProtection="1">
      <alignment horizontal="center"/>
      <protection locked="0"/>
    </xf>
    <xf numFmtId="166" fontId="25" fillId="0" borderId="10" xfId="1" applyNumberFormat="1" applyFont="1" applyBorder="1" applyAlignment="1" applyProtection="1">
      <alignment horizontal="center"/>
      <protection locked="0"/>
    </xf>
    <xf numFmtId="166" fontId="25" fillId="0" borderId="172" xfId="1" applyNumberFormat="1" applyFont="1" applyBorder="1" applyAlignment="1" applyProtection="1">
      <alignment horizontal="center"/>
      <protection locked="0"/>
    </xf>
    <xf numFmtId="166" fontId="25" fillId="0" borderId="36" xfId="1" applyNumberFormat="1" applyFont="1" applyBorder="1" applyAlignment="1" applyProtection="1">
      <alignment horizontal="center"/>
      <protection locked="0"/>
    </xf>
    <xf numFmtId="166" fontId="22" fillId="0" borderId="30" xfId="1" applyNumberFormat="1" applyFont="1" applyBorder="1" applyAlignment="1" applyProtection="1">
      <alignment horizontal="center"/>
      <protection locked="0"/>
    </xf>
    <xf numFmtId="166" fontId="22" fillId="0" borderId="50" xfId="1" applyNumberFormat="1" applyFont="1" applyBorder="1" applyAlignment="1" applyProtection="1">
      <alignment horizontal="center"/>
      <protection locked="0"/>
    </xf>
    <xf numFmtId="166" fontId="22" fillId="0" borderId="167" xfId="1" applyNumberFormat="1" applyFont="1" applyBorder="1" applyAlignment="1" applyProtection="1">
      <alignment horizontal="center"/>
      <protection locked="0"/>
    </xf>
    <xf numFmtId="166" fontId="22" fillId="0" borderId="36" xfId="1" applyNumberFormat="1" applyFont="1" applyBorder="1" applyAlignment="1" applyProtection="1">
      <alignment horizontal="center"/>
      <protection locked="0"/>
    </xf>
    <xf numFmtId="0" fontId="22" fillId="0" borderId="10" xfId="1" applyFont="1" applyBorder="1" applyAlignment="1">
      <alignment horizontal="center"/>
    </xf>
    <xf numFmtId="0" fontId="22" fillId="0" borderId="174" xfId="1" applyFont="1" applyBorder="1" applyAlignment="1">
      <alignment horizontal="center"/>
    </xf>
    <xf numFmtId="166" fontId="22" fillId="0" borderId="115" xfId="1" applyNumberFormat="1" applyFont="1" applyBorder="1" applyAlignment="1" applyProtection="1">
      <alignment horizontal="center"/>
      <protection locked="0"/>
    </xf>
    <xf numFmtId="0" fontId="22" fillId="0" borderId="176" xfId="1" applyFont="1" applyBorder="1" applyAlignment="1">
      <alignment horizontal="center"/>
    </xf>
    <xf numFmtId="0" fontId="22" fillId="0" borderId="177" xfId="1" applyFont="1" applyBorder="1" applyAlignment="1">
      <alignment horizontal="center"/>
    </xf>
    <xf numFmtId="166" fontId="25" fillId="0" borderId="171" xfId="1" applyNumberFormat="1" applyFont="1" applyBorder="1" applyAlignment="1" applyProtection="1">
      <alignment horizontal="center"/>
      <protection locked="0"/>
    </xf>
    <xf numFmtId="0" fontId="22" fillId="0" borderId="178" xfId="1" applyFont="1" applyBorder="1" applyAlignment="1">
      <alignment horizontal="center"/>
    </xf>
    <xf numFmtId="0" fontId="25" fillId="6" borderId="78" xfId="1" applyFont="1" applyFill="1" applyBorder="1"/>
    <xf numFmtId="0" fontId="25" fillId="6" borderId="179" xfId="1" applyFont="1" applyFill="1" applyBorder="1" applyAlignment="1">
      <alignment horizontal="center" vertical="center"/>
    </xf>
    <xf numFmtId="0" fontId="25" fillId="6" borderId="181" xfId="1" applyFont="1" applyFill="1" applyBorder="1" applyAlignment="1">
      <alignment horizontal="center" vertical="center"/>
    </xf>
    <xf numFmtId="0" fontId="25" fillId="6" borderId="180" xfId="1" applyFont="1" applyFill="1" applyBorder="1" applyAlignment="1">
      <alignment horizontal="center" vertical="center"/>
    </xf>
    <xf numFmtId="0" fontId="12" fillId="6" borderId="182" xfId="1" applyFont="1" applyFill="1" applyBorder="1"/>
    <xf numFmtId="2" fontId="26" fillId="6" borderId="180" xfId="1" applyNumberFormat="1" applyFont="1" applyFill="1" applyBorder="1" applyAlignment="1">
      <alignment horizontal="center"/>
    </xf>
    <xf numFmtId="0" fontId="26" fillId="6" borderId="180" xfId="1" applyFont="1" applyFill="1" applyBorder="1" applyAlignment="1">
      <alignment horizontal="center"/>
    </xf>
    <xf numFmtId="0" fontId="25" fillId="6" borderId="167" xfId="1" applyFont="1" applyFill="1" applyBorder="1" applyAlignment="1">
      <alignment horizontal="center" vertical="center"/>
    </xf>
    <xf numFmtId="0" fontId="25" fillId="6" borderId="61" xfId="1" applyFont="1" applyFill="1" applyBorder="1" applyAlignment="1">
      <alignment horizontal="center" vertical="center"/>
    </xf>
    <xf numFmtId="2" fontId="59" fillId="6" borderId="73" xfId="1" applyNumberFormat="1" applyFont="1" applyFill="1" applyBorder="1" applyAlignment="1">
      <alignment horizontal="center"/>
    </xf>
    <xf numFmtId="0" fontId="59" fillId="6" borderId="73" xfId="1" applyFont="1" applyFill="1" applyBorder="1" applyAlignment="1">
      <alignment horizontal="center"/>
    </xf>
    <xf numFmtId="1" fontId="59" fillId="6" borderId="73" xfId="1" applyNumberFormat="1" applyFont="1" applyFill="1" applyBorder="1" applyAlignment="1">
      <alignment horizontal="center"/>
    </xf>
    <xf numFmtId="0" fontId="48" fillId="36" borderId="94" xfId="1" applyFont="1" applyFill="1" applyBorder="1" applyAlignment="1">
      <alignment horizontal="center"/>
    </xf>
    <xf numFmtId="0" fontId="48" fillId="36" borderId="33" xfId="1" applyFont="1" applyFill="1" applyBorder="1" applyAlignment="1">
      <alignment horizontal="center"/>
    </xf>
    <xf numFmtId="0" fontId="48" fillId="36" borderId="59" xfId="1" applyFont="1" applyFill="1" applyBorder="1" applyAlignment="1">
      <alignment horizontal="center"/>
    </xf>
    <xf numFmtId="0" fontId="48" fillId="36" borderId="133" xfId="1" applyFont="1" applyFill="1" applyBorder="1" applyAlignment="1">
      <alignment horizontal="center"/>
    </xf>
    <xf numFmtId="0" fontId="48" fillId="36" borderId="132" xfId="1" applyFont="1" applyFill="1" applyBorder="1" applyAlignment="1">
      <alignment horizontal="center"/>
    </xf>
    <xf numFmtId="0" fontId="48" fillId="36" borderId="69" xfId="1" applyFont="1" applyFill="1" applyBorder="1" applyAlignment="1">
      <alignment horizontal="center"/>
    </xf>
    <xf numFmtId="0" fontId="48" fillId="36" borderId="9" xfId="1" applyFont="1" applyFill="1" applyBorder="1" applyAlignment="1">
      <alignment horizontal="center"/>
    </xf>
    <xf numFmtId="1" fontId="48" fillId="36" borderId="69" xfId="1" applyNumberFormat="1" applyFont="1" applyFill="1" applyBorder="1" applyAlignment="1">
      <alignment horizontal="center"/>
    </xf>
    <xf numFmtId="1" fontId="48" fillId="36" borderId="9" xfId="1" applyNumberFormat="1" applyFont="1" applyFill="1" applyBorder="1" applyAlignment="1">
      <alignment horizontal="center"/>
    </xf>
    <xf numFmtId="1" fontId="48" fillId="36" borderId="133" xfId="1" applyNumberFormat="1" applyFont="1" applyFill="1" applyBorder="1" applyAlignment="1">
      <alignment horizontal="center"/>
    </xf>
    <xf numFmtId="1" fontId="48" fillId="36" borderId="33" xfId="1" applyNumberFormat="1" applyFont="1" applyFill="1" applyBorder="1" applyAlignment="1">
      <alignment horizontal="center"/>
    </xf>
    <xf numFmtId="1" fontId="48" fillId="36" borderId="132" xfId="1" applyNumberFormat="1" applyFont="1" applyFill="1" applyBorder="1" applyAlignment="1">
      <alignment horizontal="center"/>
    </xf>
    <xf numFmtId="1" fontId="48" fillId="36" borderId="94" xfId="1" applyNumberFormat="1" applyFont="1" applyFill="1" applyBorder="1" applyAlignment="1">
      <alignment horizontal="center"/>
    </xf>
    <xf numFmtId="1" fontId="48" fillId="36" borderId="59" xfId="1" applyNumberFormat="1" applyFont="1" applyFill="1" applyBorder="1" applyAlignment="1">
      <alignment horizontal="center"/>
    </xf>
    <xf numFmtId="0" fontId="48" fillId="36" borderId="22" xfId="1" applyFont="1" applyFill="1" applyBorder="1" applyAlignment="1">
      <alignment horizontal="center"/>
    </xf>
    <xf numFmtId="1" fontId="48" fillId="36" borderId="94" xfId="1" applyNumberFormat="1" applyFont="1" applyFill="1" applyBorder="1" applyAlignment="1" applyProtection="1">
      <alignment horizontal="center"/>
      <protection locked="0"/>
    </xf>
    <xf numFmtId="1" fontId="48" fillId="36" borderId="9" xfId="1" applyNumberFormat="1" applyFont="1" applyFill="1" applyBorder="1" applyAlignment="1" applyProtection="1">
      <alignment horizontal="center"/>
      <protection locked="0"/>
    </xf>
    <xf numFmtId="1" fontId="48" fillId="36" borderId="133" xfId="1" applyNumberFormat="1" applyFont="1" applyFill="1" applyBorder="1" applyAlignment="1" applyProtection="1">
      <alignment horizontal="center"/>
      <protection locked="0"/>
    </xf>
    <xf numFmtId="1" fontId="48" fillId="36" borderId="132" xfId="1" applyNumberFormat="1" applyFont="1" applyFill="1" applyBorder="1" applyAlignment="1" applyProtection="1">
      <alignment horizontal="center"/>
      <protection locked="0"/>
    </xf>
    <xf numFmtId="1" fontId="48" fillId="36" borderId="69" xfId="1" applyNumberFormat="1" applyFont="1" applyFill="1" applyBorder="1" applyAlignment="1" applyProtection="1">
      <alignment horizontal="center"/>
      <protection locked="0"/>
    </xf>
    <xf numFmtId="1" fontId="48" fillId="36" borderId="173" xfId="1" applyNumberFormat="1" applyFont="1" applyFill="1" applyBorder="1" applyAlignment="1" applyProtection="1">
      <alignment horizontal="center"/>
      <protection locked="0"/>
    </xf>
    <xf numFmtId="1" fontId="48" fillId="36" borderId="33" xfId="1" applyNumberFormat="1" applyFont="1" applyFill="1" applyBorder="1" applyAlignment="1" applyProtection="1">
      <alignment horizontal="center"/>
      <protection locked="0"/>
    </xf>
    <xf numFmtId="0" fontId="25" fillId="6" borderId="73" xfId="1" applyFont="1" applyFill="1" applyBorder="1" applyAlignment="1">
      <alignment horizontal="center"/>
    </xf>
    <xf numFmtId="166" fontId="25" fillId="37" borderId="63" xfId="1" applyNumberFormat="1" applyFont="1" applyFill="1" applyBorder="1" applyAlignment="1" applyProtection="1">
      <alignment horizontal="center"/>
      <protection locked="0"/>
    </xf>
    <xf numFmtId="1" fontId="25" fillId="37" borderId="112" xfId="1" applyNumberFormat="1" applyFont="1" applyFill="1" applyBorder="1" applyAlignment="1">
      <alignment horizontal="center"/>
    </xf>
    <xf numFmtId="0" fontId="22" fillId="37" borderId="184" xfId="1" applyFont="1" applyFill="1" applyBorder="1" applyAlignment="1">
      <alignment horizontal="center"/>
    </xf>
    <xf numFmtId="0" fontId="22" fillId="37" borderId="71" xfId="1" applyFont="1" applyFill="1" applyBorder="1" applyAlignment="1">
      <alignment horizontal="center"/>
    </xf>
    <xf numFmtId="1" fontId="22" fillId="37" borderId="184" xfId="1" applyNumberFormat="1" applyFont="1" applyFill="1" applyBorder="1" applyAlignment="1">
      <alignment horizontal="center"/>
    </xf>
    <xf numFmtId="1" fontId="22" fillId="37" borderId="78" xfId="1" applyNumberFormat="1" applyFont="1" applyFill="1" applyBorder="1" applyAlignment="1">
      <alignment horizontal="center"/>
    </xf>
    <xf numFmtId="0" fontId="22" fillId="37" borderId="183" xfId="1" applyFont="1" applyFill="1" applyBorder="1" applyAlignment="1">
      <alignment horizontal="center"/>
    </xf>
    <xf numFmtId="0" fontId="22" fillId="37" borderId="162" xfId="1" applyFont="1" applyFill="1" applyBorder="1" applyAlignment="1">
      <alignment horizontal="center"/>
    </xf>
    <xf numFmtId="166" fontId="25" fillId="37" borderId="162" xfId="1" applyNumberFormat="1" applyFont="1" applyFill="1" applyBorder="1" applyAlignment="1" applyProtection="1">
      <alignment horizontal="center"/>
      <protection locked="0"/>
    </xf>
    <xf numFmtId="1" fontId="25" fillId="37" borderId="186" xfId="1" applyNumberFormat="1" applyFont="1" applyFill="1" applyBorder="1" applyAlignment="1">
      <alignment horizontal="center"/>
    </xf>
    <xf numFmtId="1" fontId="22" fillId="37" borderId="183" xfId="1" applyNumberFormat="1" applyFont="1" applyFill="1" applyBorder="1" applyAlignment="1">
      <alignment horizontal="center"/>
    </xf>
    <xf numFmtId="1" fontId="22" fillId="37" borderId="155" xfId="1" applyNumberFormat="1" applyFont="1" applyFill="1" applyBorder="1" applyAlignment="1">
      <alignment horizontal="center"/>
    </xf>
    <xf numFmtId="1" fontId="25" fillId="37" borderId="187" xfId="1" applyNumberFormat="1" applyFont="1" applyFill="1" applyBorder="1" applyAlignment="1">
      <alignment horizontal="center"/>
    </xf>
    <xf numFmtId="166" fontId="22" fillId="37" borderId="164" xfId="1" applyNumberFormat="1" applyFont="1" applyFill="1" applyBorder="1" applyAlignment="1" applyProtection="1">
      <alignment horizontal="center"/>
      <protection locked="0"/>
    </xf>
    <xf numFmtId="166" fontId="22" fillId="37" borderId="163" xfId="1" applyNumberFormat="1" applyFont="1" applyFill="1" applyBorder="1" applyAlignment="1" applyProtection="1">
      <alignment horizontal="center"/>
      <protection locked="0"/>
    </xf>
    <xf numFmtId="1" fontId="25" fillId="37" borderId="112" xfId="1" applyNumberFormat="1" applyFont="1" applyFill="1" applyBorder="1" applyAlignment="1" applyProtection="1">
      <alignment horizontal="center"/>
      <protection locked="0"/>
    </xf>
    <xf numFmtId="1" fontId="25" fillId="37" borderId="186" xfId="1" applyNumberFormat="1" applyFont="1" applyFill="1" applyBorder="1" applyAlignment="1" applyProtection="1">
      <alignment horizontal="center"/>
      <protection locked="0"/>
    </xf>
    <xf numFmtId="166" fontId="25" fillId="37" borderId="185" xfId="1" applyNumberFormat="1" applyFont="1" applyFill="1" applyBorder="1" applyAlignment="1" applyProtection="1">
      <alignment horizontal="center"/>
      <protection locked="0"/>
    </xf>
    <xf numFmtId="166" fontId="25" fillId="37" borderId="183" xfId="1" applyNumberFormat="1" applyFont="1" applyFill="1" applyBorder="1" applyAlignment="1" applyProtection="1">
      <alignment horizontal="center"/>
      <protection locked="0"/>
    </xf>
    <xf numFmtId="2" fontId="22" fillId="0" borderId="64" xfId="1" applyNumberFormat="1" applyFont="1" applyBorder="1" applyAlignment="1">
      <alignment horizontal="center"/>
    </xf>
    <xf numFmtId="2" fontId="22" fillId="0" borderId="10" xfId="1" applyNumberFormat="1" applyFont="1" applyBorder="1" applyAlignment="1">
      <alignment horizontal="center"/>
    </xf>
    <xf numFmtId="2" fontId="22" fillId="0" borderId="23" xfId="1" applyNumberFormat="1" applyFont="1" applyBorder="1" applyAlignment="1">
      <alignment horizontal="center"/>
    </xf>
    <xf numFmtId="2" fontId="22" fillId="0" borderId="58" xfId="1" applyNumberFormat="1" applyFont="1" applyBorder="1" applyAlignment="1">
      <alignment horizontal="center"/>
    </xf>
    <xf numFmtId="2" fontId="25" fillId="0" borderId="23" xfId="0" applyNumberFormat="1" applyFont="1" applyBorder="1" applyAlignment="1">
      <alignment horizontal="center" vertical="center" wrapText="1"/>
    </xf>
    <xf numFmtId="2" fontId="25" fillId="0" borderId="36" xfId="0" applyNumberFormat="1" applyFont="1" applyBorder="1" applyAlignment="1">
      <alignment horizontal="center" vertical="center" wrapText="1"/>
    </xf>
    <xf numFmtId="2" fontId="22" fillId="0" borderId="167" xfId="1" applyNumberFormat="1" applyFont="1" applyBorder="1" applyAlignment="1">
      <alignment horizontal="center" vertical="center"/>
    </xf>
    <xf numFmtId="2" fontId="22" fillId="0" borderId="10" xfId="1" applyNumberFormat="1" applyFont="1" applyBorder="1" applyAlignment="1">
      <alignment horizontal="center" vertical="center"/>
    </xf>
    <xf numFmtId="2" fontId="22" fillId="0" borderId="61" xfId="1" applyNumberFormat="1" applyFont="1" applyBorder="1" applyAlignment="1">
      <alignment horizontal="center" vertical="center"/>
    </xf>
    <xf numFmtId="2" fontId="22" fillId="0" borderId="36" xfId="1" applyNumberFormat="1" applyFont="1" applyBorder="1" applyAlignment="1">
      <alignment horizontal="center" vertical="center"/>
    </xf>
    <xf numFmtId="2" fontId="25" fillId="0" borderId="64" xfId="2" applyNumberFormat="1" applyFont="1" applyBorder="1" applyAlignment="1">
      <alignment horizontal="center"/>
    </xf>
    <xf numFmtId="2" fontId="25" fillId="0" borderId="10" xfId="2" applyNumberFormat="1" applyFont="1" applyBorder="1" applyAlignment="1">
      <alignment horizontal="center"/>
    </xf>
    <xf numFmtId="2" fontId="25" fillId="0" borderId="58" xfId="2" applyNumberFormat="1" applyFont="1" applyBorder="1" applyAlignment="1">
      <alignment horizontal="center"/>
    </xf>
    <xf numFmtId="2" fontId="22" fillId="0" borderId="50" xfId="1" applyNumberFormat="1" applyFont="1" applyBorder="1" applyAlignment="1">
      <alignment horizontal="center"/>
    </xf>
    <xf numFmtId="2" fontId="25" fillId="0" borderId="23" xfId="2" applyNumberFormat="1" applyFont="1" applyBorder="1" applyAlignment="1">
      <alignment horizontal="center"/>
    </xf>
    <xf numFmtId="2" fontId="25" fillId="0" borderId="37" xfId="2" applyNumberFormat="1" applyFont="1" applyBorder="1" applyAlignment="1">
      <alignment horizontal="center"/>
    </xf>
    <xf numFmtId="2" fontId="25" fillId="0" borderId="30" xfId="2" applyNumberFormat="1" applyFont="1" applyBorder="1" applyAlignment="1">
      <alignment horizontal="center"/>
    </xf>
    <xf numFmtId="2" fontId="25" fillId="0" borderId="36" xfId="2" applyNumberFormat="1" applyFont="1" applyBorder="1" applyAlignment="1">
      <alignment horizontal="center"/>
    </xf>
    <xf numFmtId="2" fontId="22" fillId="0" borderId="71" xfId="1" applyNumberFormat="1" applyFont="1" applyBorder="1" applyAlignment="1" applyProtection="1">
      <alignment horizontal="center"/>
      <protection locked="0"/>
    </xf>
    <xf numFmtId="2" fontId="22" fillId="0" borderId="36" xfId="1" applyNumberFormat="1" applyFont="1" applyBorder="1" applyAlignment="1">
      <alignment horizontal="center"/>
    </xf>
    <xf numFmtId="2" fontId="22" fillId="0" borderId="37" xfId="1" applyNumberFormat="1" applyFont="1" applyBorder="1" applyAlignment="1">
      <alignment horizontal="center"/>
    </xf>
    <xf numFmtId="2" fontId="22" fillId="0" borderId="30" xfId="1" applyNumberFormat="1" applyFont="1" applyBorder="1" applyAlignment="1">
      <alignment horizontal="center"/>
    </xf>
    <xf numFmtId="2" fontId="22" fillId="0" borderId="30" xfId="1" applyNumberFormat="1" applyFont="1" applyBorder="1" applyAlignment="1">
      <alignment horizontal="center" vertical="center"/>
    </xf>
    <xf numFmtId="2" fontId="22" fillId="0" borderId="58" xfId="1" applyNumberFormat="1" applyFont="1" applyBorder="1" applyAlignment="1">
      <alignment horizontal="center" vertical="center"/>
    </xf>
    <xf numFmtId="2" fontId="22" fillId="0" borderId="37" xfId="1" applyNumberFormat="1" applyFont="1" applyBorder="1" applyAlignment="1">
      <alignment horizontal="center" vertical="center"/>
    </xf>
    <xf numFmtId="0" fontId="22" fillId="38" borderId="102" xfId="1" applyFont="1" applyFill="1" applyBorder="1" applyAlignment="1">
      <alignment horizontal="center"/>
    </xf>
    <xf numFmtId="0" fontId="22" fillId="38" borderId="140" xfId="1" applyFont="1" applyFill="1" applyBorder="1" applyAlignment="1">
      <alignment horizontal="center"/>
    </xf>
    <xf numFmtId="1" fontId="22" fillId="38" borderId="99" xfId="1" applyNumberFormat="1" applyFont="1" applyFill="1" applyBorder="1" applyAlignment="1">
      <alignment horizontal="center"/>
    </xf>
    <xf numFmtId="1" fontId="22" fillId="38" borderId="98" xfId="1" applyNumberFormat="1" applyFont="1" applyFill="1" applyBorder="1" applyAlignment="1">
      <alignment horizontal="center"/>
    </xf>
    <xf numFmtId="0" fontId="22" fillId="38" borderId="99" xfId="1" applyFont="1" applyFill="1" applyBorder="1" applyAlignment="1">
      <alignment horizontal="center"/>
    </xf>
    <xf numFmtId="0" fontId="22" fillId="38" borderId="98" xfId="1" applyFont="1" applyFill="1" applyBorder="1" applyAlignment="1">
      <alignment horizontal="center"/>
    </xf>
    <xf numFmtId="0" fontId="22" fillId="38" borderId="99" xfId="1" applyFont="1" applyFill="1" applyBorder="1" applyAlignment="1" applyProtection="1">
      <alignment horizontal="center"/>
      <protection locked="0"/>
    </xf>
    <xf numFmtId="0" fontId="22" fillId="38" borderId="98" xfId="1" applyFont="1" applyFill="1" applyBorder="1" applyAlignment="1" applyProtection="1">
      <alignment horizontal="center"/>
      <protection locked="0"/>
    </xf>
    <xf numFmtId="2" fontId="22" fillId="0" borderId="139" xfId="1" applyNumberFormat="1" applyFont="1" applyBorder="1" applyAlignment="1">
      <alignment horizontal="center"/>
    </xf>
    <xf numFmtId="2" fontId="22" fillId="0" borderId="188" xfId="1" applyNumberFormat="1" applyFont="1" applyBorder="1" applyAlignment="1" applyProtection="1">
      <alignment horizontal="center"/>
      <protection locked="0"/>
    </xf>
    <xf numFmtId="166" fontId="11" fillId="0" borderId="11" xfId="0" applyNumberFormat="1" applyFont="1" applyBorder="1" applyAlignment="1">
      <alignment horizontal="right"/>
    </xf>
    <xf numFmtId="166" fontId="11" fillId="0" borderId="12" xfId="0" applyNumberFormat="1" applyFont="1" applyBorder="1" applyAlignment="1">
      <alignment horizontal="right"/>
    </xf>
    <xf numFmtId="1" fontId="0" fillId="0" borderId="0" xfId="0" applyNumberFormat="1" applyAlignment="1">
      <alignment horizontal="center" vertical="center"/>
    </xf>
    <xf numFmtId="0" fontId="22" fillId="0" borderId="189" xfId="1" applyFont="1" applyBorder="1" applyAlignment="1">
      <alignment horizontal="center"/>
    </xf>
    <xf numFmtId="2" fontId="26" fillId="30" borderId="190" xfId="1" applyNumberFormat="1" applyFont="1" applyFill="1" applyBorder="1" applyAlignment="1">
      <alignment horizontal="center"/>
    </xf>
    <xf numFmtId="0" fontId="26" fillId="30" borderId="190" xfId="1" applyFont="1" applyFill="1" applyBorder="1" applyAlignment="1">
      <alignment horizontal="center"/>
    </xf>
    <xf numFmtId="1" fontId="26" fillId="30" borderId="190" xfId="1" applyNumberFormat="1" applyFont="1" applyFill="1" applyBorder="1" applyAlignment="1">
      <alignment horizontal="center"/>
    </xf>
    <xf numFmtId="0" fontId="22" fillId="0" borderId="64" xfId="1" applyFont="1" applyBorder="1" applyAlignment="1">
      <alignment horizontal="center"/>
    </xf>
    <xf numFmtId="0" fontId="22" fillId="0" borderId="58" xfId="1" applyFont="1" applyBorder="1" applyAlignment="1">
      <alignment horizontal="center"/>
    </xf>
    <xf numFmtId="0" fontId="22" fillId="0" borderId="23" xfId="1" applyFont="1" applyBorder="1" applyAlignment="1">
      <alignment horizontal="center"/>
    </xf>
    <xf numFmtId="0" fontId="22" fillId="0" borderId="36" xfId="1" applyFont="1" applyBorder="1" applyAlignment="1">
      <alignment horizontal="center"/>
    </xf>
    <xf numFmtId="0" fontId="22" fillId="0" borderId="50" xfId="1" applyFont="1" applyBorder="1" applyAlignment="1">
      <alignment horizontal="center"/>
    </xf>
    <xf numFmtId="166" fontId="22" fillId="0" borderId="58" xfId="1" applyNumberFormat="1" applyFont="1" applyBorder="1" applyAlignment="1" applyProtection="1">
      <alignment horizontal="center"/>
      <protection locked="0"/>
    </xf>
    <xf numFmtId="166" fontId="25" fillId="0" borderId="30" xfId="0" applyNumberFormat="1" applyFont="1" applyBorder="1" applyAlignment="1">
      <alignment horizontal="center"/>
    </xf>
    <xf numFmtId="166" fontId="25" fillId="0" borderId="10" xfId="0" applyNumberFormat="1" applyFont="1" applyBorder="1" applyAlignment="1">
      <alignment horizontal="center"/>
    </xf>
    <xf numFmtId="166" fontId="25" fillId="0" borderId="58" xfId="0" applyNumberFormat="1" applyFont="1" applyBorder="1" applyAlignment="1">
      <alignment horizontal="center"/>
    </xf>
    <xf numFmtId="166" fontId="22" fillId="0" borderId="61" xfId="1" applyNumberFormat="1" applyFont="1" applyBorder="1" applyAlignment="1" applyProtection="1">
      <alignment horizontal="center"/>
      <protection locked="0"/>
    </xf>
    <xf numFmtId="166" fontId="25" fillId="0" borderId="64" xfId="0" applyNumberFormat="1" applyFont="1" applyBorder="1" applyAlignment="1">
      <alignment horizontal="center"/>
    </xf>
    <xf numFmtId="166" fontId="25" fillId="0" borderId="70" xfId="0" applyNumberFormat="1" applyFont="1" applyBorder="1" applyAlignment="1">
      <alignment horizontal="center"/>
    </xf>
    <xf numFmtId="166" fontId="25" fillId="0" borderId="30" xfId="1" applyNumberFormat="1" applyFont="1" applyBorder="1" applyAlignment="1" applyProtection="1">
      <alignment horizontal="center"/>
      <protection locked="0"/>
    </xf>
    <xf numFmtId="166" fontId="25" fillId="0" borderId="50" xfId="1" applyNumberFormat="1" applyFont="1" applyBorder="1" applyAlignment="1" applyProtection="1">
      <alignment horizontal="center"/>
      <protection locked="0"/>
    </xf>
    <xf numFmtId="166" fontId="22" fillId="0" borderId="23" xfId="1" applyNumberFormat="1" applyFont="1" applyBorder="1" applyAlignment="1" applyProtection="1">
      <alignment horizontal="center"/>
      <protection locked="0"/>
    </xf>
    <xf numFmtId="166" fontId="25" fillId="0" borderId="64" xfId="2" applyNumberFormat="1" applyFont="1" applyBorder="1" applyAlignment="1">
      <alignment horizontal="center"/>
    </xf>
    <xf numFmtId="166" fontId="25" fillId="0" borderId="10" xfId="2" applyNumberFormat="1" applyFont="1" applyBorder="1" applyAlignment="1">
      <alignment horizontal="center"/>
    </xf>
    <xf numFmtId="166" fontId="25" fillId="0" borderId="172" xfId="2" applyNumberFormat="1" applyFont="1" applyBorder="1" applyAlignment="1">
      <alignment horizontal="center"/>
    </xf>
    <xf numFmtId="166" fontId="25" fillId="0" borderId="30" xfId="2" applyNumberFormat="1" applyFont="1" applyBorder="1" applyAlignment="1">
      <alignment horizontal="center"/>
    </xf>
    <xf numFmtId="166" fontId="25" fillId="0" borderId="58" xfId="2" applyNumberFormat="1" applyFont="1" applyBorder="1" applyAlignment="1">
      <alignment horizontal="center" vertical="center"/>
    </xf>
    <xf numFmtId="166" fontId="25" fillId="0" borderId="30" xfId="2" applyNumberFormat="1" applyFont="1" applyBorder="1" applyAlignment="1">
      <alignment horizontal="center" vertical="center"/>
    </xf>
    <xf numFmtId="166" fontId="25" fillId="0" borderId="10" xfId="2" applyNumberFormat="1" applyFont="1" applyBorder="1" applyAlignment="1">
      <alignment horizontal="center" vertical="center"/>
    </xf>
    <xf numFmtId="166" fontId="25" fillId="0" borderId="50" xfId="2" applyNumberFormat="1" applyFont="1" applyBorder="1" applyAlignment="1">
      <alignment horizontal="center" vertical="center"/>
    </xf>
    <xf numFmtId="166" fontId="25" fillId="0" borderId="23" xfId="2" applyNumberFormat="1" applyFont="1" applyBorder="1" applyAlignment="1">
      <alignment horizontal="center" vertical="center"/>
    </xf>
    <xf numFmtId="166" fontId="25" fillId="0" borderId="61" xfId="2" applyNumberFormat="1" applyFont="1" applyBorder="1" applyAlignment="1">
      <alignment horizontal="center" vertical="center"/>
    </xf>
    <xf numFmtId="166" fontId="22" fillId="0" borderId="64" xfId="1" applyNumberFormat="1" applyFont="1" applyBorder="1" applyAlignment="1" applyProtection="1">
      <alignment horizontal="center" vertical="center"/>
      <protection locked="0"/>
    </xf>
    <xf numFmtId="166" fontId="22" fillId="0" borderId="10" xfId="1" applyNumberFormat="1" applyFont="1" applyBorder="1" applyAlignment="1" applyProtection="1">
      <alignment horizontal="center" vertical="center"/>
      <protection locked="0"/>
    </xf>
    <xf numFmtId="166" fontId="22" fillId="0" borderId="172" xfId="1" applyNumberFormat="1" applyFont="1" applyBorder="1" applyAlignment="1" applyProtection="1">
      <alignment horizontal="center" vertical="center"/>
      <protection locked="0"/>
    </xf>
    <xf numFmtId="166" fontId="22" fillId="0" borderId="50" xfId="1" applyNumberFormat="1" applyFont="1" applyBorder="1" applyAlignment="1" applyProtection="1">
      <alignment horizontal="center" vertical="center"/>
      <protection locked="0"/>
    </xf>
    <xf numFmtId="166" fontId="22" fillId="0" borderId="30" xfId="1" applyNumberFormat="1" applyFont="1" applyBorder="1" applyAlignment="1" applyProtection="1">
      <alignment horizontal="center" vertical="center"/>
      <protection locked="0"/>
    </xf>
    <xf numFmtId="166" fontId="22" fillId="0" borderId="23" xfId="1" applyNumberFormat="1" applyFont="1" applyBorder="1" applyAlignment="1" applyProtection="1">
      <alignment horizontal="center" vertical="center"/>
      <protection locked="0"/>
    </xf>
    <xf numFmtId="0" fontId="22" fillId="39" borderId="126" xfId="1" applyFont="1" applyFill="1" applyBorder="1" applyAlignment="1">
      <alignment horizontal="center"/>
    </xf>
    <xf numFmtId="0" fontId="22" fillId="39" borderId="175" xfId="1" applyFont="1" applyFill="1" applyBorder="1" applyAlignment="1">
      <alignment horizontal="center"/>
    </xf>
    <xf numFmtId="0" fontId="22" fillId="39" borderId="173" xfId="1" applyFont="1" applyFill="1" applyBorder="1" applyAlignment="1">
      <alignment horizontal="center"/>
    </xf>
    <xf numFmtId="0" fontId="22" fillId="39" borderId="192" xfId="1" applyFont="1" applyFill="1" applyBorder="1" applyAlignment="1">
      <alignment horizontal="center"/>
    </xf>
    <xf numFmtId="0" fontId="25" fillId="39" borderId="126" xfId="1" applyFont="1" applyFill="1" applyBorder="1" applyAlignment="1">
      <alignment horizontal="center"/>
    </xf>
    <xf numFmtId="1" fontId="25" fillId="39" borderId="126" xfId="1" applyNumberFormat="1" applyFont="1" applyFill="1" applyBorder="1" applyAlignment="1">
      <alignment horizontal="center"/>
    </xf>
    <xf numFmtId="1" fontId="25" fillId="39" borderId="175" xfId="1" applyNumberFormat="1" applyFont="1" applyFill="1" applyBorder="1" applyAlignment="1">
      <alignment horizontal="center"/>
    </xf>
    <xf numFmtId="1" fontId="25" fillId="39" borderId="173" xfId="1" applyNumberFormat="1" applyFont="1" applyFill="1" applyBorder="1" applyAlignment="1">
      <alignment horizontal="center"/>
    </xf>
    <xf numFmtId="1" fontId="25" fillId="39" borderId="94" xfId="1" applyNumberFormat="1" applyFont="1" applyFill="1" applyBorder="1" applyAlignment="1">
      <alignment horizontal="center"/>
    </xf>
    <xf numFmtId="1" fontId="25" fillId="39" borderId="133" xfId="1" applyNumberFormat="1" applyFont="1" applyFill="1" applyBorder="1" applyAlignment="1">
      <alignment horizontal="center"/>
    </xf>
    <xf numFmtId="1" fontId="25" fillId="39" borderId="193" xfId="1" applyNumberFormat="1" applyFont="1" applyFill="1" applyBorder="1" applyAlignment="1">
      <alignment horizontal="center"/>
    </xf>
    <xf numFmtId="1" fontId="25" fillId="39" borderId="192" xfId="1" applyNumberFormat="1" applyFont="1" applyFill="1" applyBorder="1" applyAlignment="1">
      <alignment horizontal="center"/>
    </xf>
    <xf numFmtId="1" fontId="25" fillId="39" borderId="194" xfId="1" applyNumberFormat="1" applyFont="1" applyFill="1" applyBorder="1" applyAlignment="1">
      <alignment horizontal="center"/>
    </xf>
    <xf numFmtId="1" fontId="22" fillId="39" borderId="126" xfId="1" applyNumberFormat="1" applyFont="1" applyFill="1" applyBorder="1" applyAlignment="1">
      <alignment horizontal="center"/>
    </xf>
    <xf numFmtId="1" fontId="22" fillId="39" borderId="175" xfId="1" applyNumberFormat="1" applyFont="1" applyFill="1" applyBorder="1" applyAlignment="1">
      <alignment horizontal="center"/>
    </xf>
    <xf numFmtId="1" fontId="22" fillId="39" borderId="173" xfId="1" applyNumberFormat="1" applyFont="1" applyFill="1" applyBorder="1" applyAlignment="1">
      <alignment horizontal="center"/>
    </xf>
    <xf numFmtId="1" fontId="22" fillId="39" borderId="192" xfId="1" applyNumberFormat="1" applyFont="1" applyFill="1" applyBorder="1" applyAlignment="1">
      <alignment horizontal="center"/>
    </xf>
    <xf numFmtId="0" fontId="22" fillId="39" borderId="94" xfId="1" applyFont="1" applyFill="1" applyBorder="1" applyAlignment="1" applyProtection="1">
      <alignment horizontal="center"/>
      <protection locked="0"/>
    </xf>
    <xf numFmtId="0" fontId="22" fillId="39" borderId="126" xfId="1" applyFont="1" applyFill="1" applyBorder="1" applyAlignment="1" applyProtection="1">
      <alignment horizontal="center"/>
      <protection locked="0"/>
    </xf>
    <xf numFmtId="0" fontId="22" fillId="39" borderId="173" xfId="1" applyFont="1" applyFill="1" applyBorder="1" applyAlignment="1" applyProtection="1">
      <alignment horizontal="center"/>
      <protection locked="0"/>
    </xf>
    <xf numFmtId="0" fontId="22" fillId="39" borderId="192" xfId="1" applyFont="1" applyFill="1" applyBorder="1" applyAlignment="1" applyProtection="1">
      <alignment horizontal="center"/>
      <protection locked="0"/>
    </xf>
    <xf numFmtId="0" fontId="22" fillId="39" borderId="133" xfId="1" applyFont="1" applyFill="1" applyBorder="1" applyAlignment="1" applyProtection="1">
      <alignment horizontal="center"/>
      <protection locked="0"/>
    </xf>
    <xf numFmtId="0" fontId="22" fillId="39" borderId="193" xfId="1" applyFont="1" applyFill="1" applyBorder="1" applyAlignment="1" applyProtection="1">
      <alignment horizontal="center"/>
      <protection locked="0"/>
    </xf>
    <xf numFmtId="0" fontId="22" fillId="39" borderId="194" xfId="1" applyFont="1" applyFill="1" applyBorder="1" applyAlignment="1" applyProtection="1">
      <alignment horizontal="center"/>
      <protection locked="0"/>
    </xf>
    <xf numFmtId="2" fontId="26" fillId="30" borderId="195" xfId="1" applyNumberFormat="1" applyFont="1" applyFill="1" applyBorder="1" applyAlignment="1">
      <alignment horizontal="center"/>
    </xf>
    <xf numFmtId="1" fontId="22" fillId="0" borderId="145" xfId="1" applyNumberFormat="1" applyFont="1" applyBorder="1" applyAlignment="1" applyProtection="1">
      <alignment horizontal="center"/>
      <protection locked="0"/>
    </xf>
    <xf numFmtId="0" fontId="54" fillId="32" borderId="196" xfId="1" applyFont="1" applyFill="1" applyBorder="1" applyAlignment="1">
      <alignment horizontal="center"/>
    </xf>
    <xf numFmtId="1" fontId="25" fillId="0" borderId="143" xfId="1" applyNumberFormat="1" applyFont="1" applyBorder="1" applyAlignment="1">
      <alignment horizontal="center"/>
    </xf>
    <xf numFmtId="0" fontId="54" fillId="32" borderId="199" xfId="1" applyFont="1" applyFill="1" applyBorder="1" applyAlignment="1">
      <alignment horizontal="center"/>
    </xf>
    <xf numFmtId="1" fontId="22" fillId="0" borderId="200" xfId="1" applyNumberFormat="1" applyFont="1" applyBorder="1" applyAlignment="1" applyProtection="1">
      <alignment horizontal="center"/>
      <protection locked="0"/>
    </xf>
    <xf numFmtId="0" fontId="22" fillId="0" borderId="143" xfId="1" applyFont="1" applyBorder="1" applyAlignment="1" applyProtection="1">
      <alignment horizontal="center"/>
      <protection locked="0"/>
    </xf>
    <xf numFmtId="0" fontId="54" fillId="32" borderId="199" xfId="1" applyFont="1" applyFill="1" applyBorder="1" applyAlignment="1" applyProtection="1">
      <alignment horizontal="center"/>
      <protection locked="0"/>
    </xf>
    <xf numFmtId="0" fontId="54" fillId="32" borderId="202" xfId="1" applyFont="1" applyFill="1" applyBorder="1" applyAlignment="1">
      <alignment horizontal="center"/>
    </xf>
    <xf numFmtId="1" fontId="25" fillId="0" borderId="144" xfId="1" applyNumberFormat="1" applyFont="1" applyBorder="1" applyAlignment="1">
      <alignment horizontal="center"/>
    </xf>
    <xf numFmtId="0" fontId="54" fillId="32" borderId="203" xfId="1" applyFont="1" applyFill="1" applyBorder="1" applyAlignment="1">
      <alignment horizontal="center"/>
    </xf>
    <xf numFmtId="1" fontId="22" fillId="0" borderId="110" xfId="1" applyNumberFormat="1" applyFont="1" applyBorder="1" applyAlignment="1" applyProtection="1">
      <alignment horizontal="center"/>
      <protection locked="0"/>
    </xf>
    <xf numFmtId="0" fontId="22" fillId="0" borderId="144" xfId="1" applyFont="1" applyBorder="1" applyAlignment="1" applyProtection="1">
      <alignment horizontal="center"/>
      <protection locked="0"/>
    </xf>
    <xf numFmtId="0" fontId="54" fillId="32" borderId="203" xfId="1" applyFont="1" applyFill="1" applyBorder="1" applyAlignment="1" applyProtection="1">
      <alignment horizontal="center"/>
      <protection locked="0"/>
    </xf>
    <xf numFmtId="165" fontId="21" fillId="0" borderId="189" xfId="1" applyNumberFormat="1" applyFont="1" applyBorder="1" applyAlignment="1">
      <alignment horizontal="center"/>
    </xf>
    <xf numFmtId="1" fontId="21" fillId="35" borderId="204" xfId="1" applyNumberFormat="1" applyFont="1" applyFill="1" applyBorder="1" applyAlignment="1" applyProtection="1">
      <alignment horizontal="center"/>
      <protection locked="0"/>
    </xf>
    <xf numFmtId="0" fontId="22" fillId="32" borderId="198" xfId="1" applyFont="1" applyFill="1" applyBorder="1" applyAlignment="1">
      <alignment horizontal="center"/>
    </xf>
    <xf numFmtId="0" fontId="22" fillId="32" borderId="203" xfId="1" applyFont="1" applyFill="1" applyBorder="1" applyAlignment="1">
      <alignment horizontal="center"/>
    </xf>
    <xf numFmtId="0" fontId="26" fillId="30" borderId="210" xfId="1" applyFont="1" applyFill="1" applyBorder="1" applyAlignment="1">
      <alignment horizontal="center"/>
    </xf>
    <xf numFmtId="0" fontId="26" fillId="30" borderId="211" xfId="1" applyFont="1" applyFill="1" applyBorder="1" applyAlignment="1">
      <alignment horizontal="center"/>
    </xf>
    <xf numFmtId="2" fontId="26" fillId="30" borderId="211" xfId="1" applyNumberFormat="1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22" fillId="0" borderId="95" xfId="1" applyFont="1" applyBorder="1" applyAlignment="1" applyProtection="1">
      <alignment horizontal="center"/>
      <protection locked="0"/>
    </xf>
    <xf numFmtId="0" fontId="22" fillId="0" borderId="7" xfId="1" applyFont="1" applyBorder="1" applyAlignment="1" applyProtection="1">
      <alignment horizontal="center"/>
      <protection locked="0"/>
    </xf>
    <xf numFmtId="0" fontId="22" fillId="0" borderId="168" xfId="1" applyFont="1" applyBorder="1" applyAlignment="1" applyProtection="1">
      <alignment horizontal="center"/>
      <protection locked="0"/>
    </xf>
    <xf numFmtId="0" fontId="25" fillId="0" borderId="169" xfId="1" applyFont="1" applyBorder="1" applyAlignment="1" applyProtection="1">
      <alignment horizontal="center"/>
      <protection locked="0"/>
    </xf>
    <xf numFmtId="0" fontId="22" fillId="0" borderId="164" xfId="1" applyFont="1" applyBorder="1" applyAlignment="1" applyProtection="1">
      <alignment horizontal="center"/>
      <protection locked="0"/>
    </xf>
    <xf numFmtId="0" fontId="22" fillId="0" borderId="113" xfId="1" applyFont="1" applyBorder="1" applyAlignment="1" applyProtection="1">
      <alignment horizontal="center"/>
      <protection locked="0"/>
    </xf>
    <xf numFmtId="0" fontId="22" fillId="0" borderId="169" xfId="1" applyFont="1" applyBorder="1" applyAlignment="1" applyProtection="1">
      <alignment horizontal="center"/>
      <protection locked="0"/>
    </xf>
    <xf numFmtId="0" fontId="22" fillId="0" borderId="63" xfId="1" applyFont="1" applyBorder="1" applyAlignment="1" applyProtection="1">
      <alignment horizontal="center"/>
      <protection locked="0"/>
    </xf>
    <xf numFmtId="0" fontId="22" fillId="0" borderId="8" xfId="1" applyFont="1" applyBorder="1" applyAlignment="1" applyProtection="1">
      <alignment horizontal="center"/>
      <protection locked="0"/>
    </xf>
    <xf numFmtId="0" fontId="25" fillId="0" borderId="164" xfId="1" applyFont="1" applyBorder="1" applyAlignment="1" applyProtection="1">
      <alignment horizontal="center"/>
      <protection locked="0"/>
    </xf>
    <xf numFmtId="0" fontId="25" fillId="0" borderId="113" xfId="1" applyFont="1" applyBorder="1" applyAlignment="1" applyProtection="1">
      <alignment horizontal="center"/>
      <protection locked="0"/>
    </xf>
    <xf numFmtId="0" fontId="22" fillId="0" borderId="165" xfId="1" applyFont="1" applyBorder="1" applyAlignment="1" applyProtection="1">
      <alignment horizontal="center"/>
      <protection locked="0"/>
    </xf>
    <xf numFmtId="0" fontId="25" fillId="0" borderId="170" xfId="1" applyFont="1" applyBorder="1" applyAlignment="1" applyProtection="1">
      <alignment horizontal="center"/>
      <protection locked="0"/>
    </xf>
    <xf numFmtId="0" fontId="25" fillId="0" borderId="146" xfId="1" applyFont="1" applyBorder="1" applyAlignment="1" applyProtection="1">
      <alignment horizontal="center"/>
      <protection locked="0"/>
    </xf>
    <xf numFmtId="0" fontId="22" fillId="0" borderId="170" xfId="1" applyFont="1" applyBorder="1" applyAlignment="1" applyProtection="1">
      <alignment horizontal="center"/>
      <protection locked="0"/>
    </xf>
    <xf numFmtId="0" fontId="22" fillId="0" borderId="146" xfId="1" applyFont="1" applyBorder="1" applyAlignment="1" applyProtection="1">
      <alignment horizontal="center"/>
      <protection locked="0"/>
    </xf>
    <xf numFmtId="0" fontId="22" fillId="0" borderId="115" xfId="1" applyFont="1" applyBorder="1" applyAlignment="1" applyProtection="1">
      <alignment horizontal="center"/>
      <protection locked="0"/>
    </xf>
    <xf numFmtId="1" fontId="0" fillId="0" borderId="32" xfId="0" applyNumberFormat="1" applyBorder="1" applyAlignment="1">
      <alignment horizontal="right"/>
    </xf>
    <xf numFmtId="0" fontId="61" fillId="0" borderId="117" xfId="0" applyFont="1" applyBorder="1"/>
    <xf numFmtId="0" fontId="61" fillId="0" borderId="117" xfId="0" applyFont="1" applyBorder="1" applyAlignment="1">
      <alignment horizontal="center"/>
    </xf>
    <xf numFmtId="0" fontId="61" fillId="0" borderId="10" xfId="0" applyFont="1" applyBorder="1"/>
    <xf numFmtId="0" fontId="61" fillId="0" borderId="22" xfId="0" applyFont="1" applyBorder="1"/>
    <xf numFmtId="0" fontId="61" fillId="0" borderId="22" xfId="0" applyFont="1" applyBorder="1" applyAlignment="1">
      <alignment horizontal="center"/>
    </xf>
    <xf numFmtId="0" fontId="61" fillId="0" borderId="10" xfId="2" applyFont="1" applyBorder="1"/>
    <xf numFmtId="0" fontId="61" fillId="0" borderId="8" xfId="2" applyFont="1" applyBorder="1"/>
    <xf numFmtId="0" fontId="61" fillId="0" borderId="8" xfId="2" applyFont="1" applyBorder="1" applyAlignment="1">
      <alignment horizontal="center"/>
    </xf>
    <xf numFmtId="0" fontId="61" fillId="0" borderId="9" xfId="2" applyFont="1" applyBorder="1" applyAlignment="1">
      <alignment horizontal="center"/>
    </xf>
    <xf numFmtId="0" fontId="61" fillId="0" borderId="8" xfId="0" applyFont="1" applyBorder="1"/>
    <xf numFmtId="0" fontId="61" fillId="0" borderId="8" xfId="0" applyFont="1" applyBorder="1" applyAlignment="1">
      <alignment horizontal="center"/>
    </xf>
    <xf numFmtId="0" fontId="61" fillId="0" borderId="9" xfId="0" applyFont="1" applyBorder="1" applyAlignment="1">
      <alignment horizontal="center"/>
    </xf>
    <xf numFmtId="49" fontId="61" fillId="0" borderId="8" xfId="1" applyNumberFormat="1" applyFont="1" applyBorder="1" applyAlignment="1">
      <alignment horizontal="left" vertical="center"/>
    </xf>
    <xf numFmtId="0" fontId="61" fillId="0" borderId="8" xfId="1" applyFont="1" applyBorder="1" applyAlignment="1">
      <alignment horizontal="center"/>
    </xf>
    <xf numFmtId="0" fontId="62" fillId="0" borderId="10" xfId="0" applyFont="1" applyBorder="1"/>
    <xf numFmtId="0" fontId="62" fillId="0" borderId="24" xfId="0" applyFont="1" applyBorder="1"/>
    <xf numFmtId="0" fontId="62" fillId="0" borderId="24" xfId="0" applyFont="1" applyBorder="1" applyAlignment="1">
      <alignment horizontal="center"/>
    </xf>
    <xf numFmtId="0" fontId="62" fillId="0" borderId="9" xfId="0" applyFont="1" applyBorder="1" applyAlignment="1">
      <alignment horizontal="center" vertical="center"/>
    </xf>
    <xf numFmtId="0" fontId="61" fillId="0" borderId="29" xfId="2" applyFont="1" applyBorder="1" applyAlignment="1">
      <alignment horizontal="center"/>
    </xf>
    <xf numFmtId="49" fontId="61" fillId="0" borderId="10" xfId="1" applyNumberFormat="1" applyFont="1" applyBorder="1" applyAlignment="1">
      <alignment horizontal="left"/>
    </xf>
    <xf numFmtId="0" fontId="61" fillId="0" borderId="8" xfId="1" applyFont="1" applyBorder="1" applyAlignment="1">
      <alignment horizontal="left"/>
    </xf>
    <xf numFmtId="0" fontId="62" fillId="0" borderId="23" xfId="0" applyFont="1" applyBorder="1"/>
    <xf numFmtId="0" fontId="62" fillId="0" borderId="10" xfId="2" applyFont="1" applyBorder="1"/>
    <xf numFmtId="0" fontId="62" fillId="0" borderId="8" xfId="2" applyFont="1" applyBorder="1"/>
    <xf numFmtId="0" fontId="62" fillId="0" borderId="24" xfId="2" applyFont="1" applyBorder="1" applyAlignment="1">
      <alignment horizontal="center"/>
    </xf>
    <xf numFmtId="0" fontId="62" fillId="0" borderId="25" xfId="0" applyFont="1" applyBorder="1" applyAlignment="1">
      <alignment horizontal="center" vertical="center"/>
    </xf>
    <xf numFmtId="0" fontId="63" fillId="0" borderId="8" xfId="0" applyFont="1" applyBorder="1"/>
    <xf numFmtId="0" fontId="63" fillId="0" borderId="8" xfId="0" applyFont="1" applyBorder="1" applyAlignment="1">
      <alignment horizontal="center"/>
    </xf>
    <xf numFmtId="0" fontId="61" fillId="0" borderId="23" xfId="2" applyFont="1" applyBorder="1"/>
    <xf numFmtId="0" fontId="61" fillId="0" borderId="117" xfId="2" applyFont="1" applyBorder="1"/>
    <xf numFmtId="0" fontId="61" fillId="0" borderId="117" xfId="2" applyFont="1" applyBorder="1" applyAlignment="1">
      <alignment horizontal="center"/>
    </xf>
    <xf numFmtId="0" fontId="61" fillId="0" borderId="22" xfId="2" applyFont="1" applyBorder="1"/>
    <xf numFmtId="0" fontId="61" fillId="0" borderId="22" xfId="2" applyFont="1" applyBorder="1" applyAlignment="1">
      <alignment horizontal="center"/>
    </xf>
    <xf numFmtId="0" fontId="63" fillId="0" borderId="22" xfId="0" applyFont="1" applyBorder="1"/>
    <xf numFmtId="0" fontId="63" fillId="0" borderId="22" xfId="0" applyFont="1" applyBorder="1" applyAlignment="1">
      <alignment horizontal="center"/>
    </xf>
    <xf numFmtId="0" fontId="61" fillId="0" borderId="22" xfId="1" applyFont="1" applyBorder="1" applyAlignment="1">
      <alignment horizontal="center"/>
    </xf>
    <xf numFmtId="0" fontId="61" fillId="0" borderId="9" xfId="1" applyFont="1" applyBorder="1" applyAlignment="1">
      <alignment horizontal="center" vertical="center"/>
    </xf>
    <xf numFmtId="0" fontId="61" fillId="0" borderId="24" xfId="2" applyFont="1" applyBorder="1"/>
    <xf numFmtId="0" fontId="61" fillId="0" borderId="24" xfId="2" applyFont="1" applyBorder="1" applyAlignment="1">
      <alignment horizontal="center"/>
    </xf>
    <xf numFmtId="0" fontId="61" fillId="0" borderId="7" xfId="2" applyFont="1" applyBorder="1"/>
    <xf numFmtId="0" fontId="62" fillId="0" borderId="8" xfId="0" applyFont="1" applyBorder="1"/>
    <xf numFmtId="0" fontId="62" fillId="0" borderId="8" xfId="0" applyFont="1" applyBorder="1" applyAlignment="1">
      <alignment horizontal="center"/>
    </xf>
    <xf numFmtId="0" fontId="62" fillId="0" borderId="23" xfId="2" applyFont="1" applyBorder="1"/>
    <xf numFmtId="0" fontId="61" fillId="0" borderId="35" xfId="2" applyFont="1" applyBorder="1"/>
    <xf numFmtId="0" fontId="61" fillId="0" borderId="35" xfId="2" applyFont="1" applyBorder="1" applyAlignment="1">
      <alignment horizontal="center"/>
    </xf>
    <xf numFmtId="49" fontId="61" fillId="0" borderId="23" xfId="1" applyNumberFormat="1" applyFont="1" applyBorder="1" applyAlignment="1">
      <alignment horizontal="left"/>
    </xf>
    <xf numFmtId="0" fontId="61" fillId="0" borderId="29" xfId="1" applyFont="1" applyBorder="1" applyAlignment="1">
      <alignment horizontal="center" vertical="center"/>
    </xf>
    <xf numFmtId="0" fontId="61" fillId="0" borderId="34" xfId="2" applyFont="1" applyBorder="1"/>
    <xf numFmtId="0" fontId="61" fillId="0" borderId="34" xfId="2" applyFont="1" applyBorder="1" applyAlignment="1">
      <alignment horizontal="center"/>
    </xf>
    <xf numFmtId="0" fontId="61" fillId="0" borderId="59" xfId="2" applyFont="1" applyBorder="1" applyAlignment="1">
      <alignment horizontal="center"/>
    </xf>
    <xf numFmtId="0" fontId="61" fillId="0" borderId="58" xfId="0" applyFont="1" applyBorder="1"/>
    <xf numFmtId="0" fontId="61" fillId="0" borderId="212" xfId="0" applyFont="1" applyBorder="1" applyAlignment="1">
      <alignment horizontal="center"/>
    </xf>
    <xf numFmtId="49" fontId="61" fillId="0" borderId="58" xfId="1" applyNumberFormat="1" applyFont="1" applyBorder="1" applyAlignment="1">
      <alignment horizontal="left"/>
    </xf>
    <xf numFmtId="49" fontId="61" fillId="0" borderId="57" xfId="1" applyNumberFormat="1" applyFont="1" applyBorder="1" applyAlignment="1">
      <alignment horizontal="left" vertical="center"/>
    </xf>
    <xf numFmtId="0" fontId="61" fillId="0" borderId="57" xfId="1" applyFont="1" applyBorder="1" applyAlignment="1">
      <alignment horizontal="center"/>
    </xf>
    <xf numFmtId="0" fontId="61" fillId="0" borderId="57" xfId="1" applyFont="1" applyBorder="1" applyAlignment="1">
      <alignment horizontal="left"/>
    </xf>
    <xf numFmtId="0" fontId="63" fillId="0" borderId="57" xfId="0" applyFont="1" applyBorder="1"/>
    <xf numFmtId="0" fontId="63" fillId="0" borderId="57" xfId="0" applyFont="1" applyBorder="1" applyAlignment="1">
      <alignment horizontal="center"/>
    </xf>
    <xf numFmtId="49" fontId="61" fillId="0" borderId="117" xfId="1" applyNumberFormat="1" applyFont="1" applyBorder="1" applyAlignment="1">
      <alignment horizontal="left" vertical="center"/>
    </xf>
    <xf numFmtId="0" fontId="61" fillId="0" borderId="117" xfId="1" applyFont="1" applyBorder="1" applyAlignment="1">
      <alignment horizontal="center"/>
    </xf>
    <xf numFmtId="0" fontId="61" fillId="0" borderId="25" xfId="1" applyFont="1" applyBorder="1" applyAlignment="1">
      <alignment horizontal="center" vertical="center"/>
    </xf>
    <xf numFmtId="0" fontId="61" fillId="0" borderId="58" xfId="2" applyFont="1" applyBorder="1"/>
    <xf numFmtId="0" fontId="61" fillId="0" borderId="57" xfId="2" applyFont="1" applyBorder="1"/>
    <xf numFmtId="0" fontId="61" fillId="0" borderId="57" xfId="2" applyFont="1" applyBorder="1" applyAlignment="1">
      <alignment horizontal="center"/>
    </xf>
    <xf numFmtId="0" fontId="61" fillId="0" borderId="71" xfId="1" applyFont="1" applyBorder="1" applyAlignment="1">
      <alignment horizontal="center"/>
    </xf>
    <xf numFmtId="0" fontId="61" fillId="0" borderId="35" xfId="1" applyFont="1" applyBorder="1" applyAlignment="1">
      <alignment horizontal="center"/>
    </xf>
    <xf numFmtId="0" fontId="61" fillId="0" borderId="24" xfId="1" applyFont="1" applyBorder="1" applyAlignment="1">
      <alignment horizontal="center"/>
    </xf>
    <xf numFmtId="0" fontId="62" fillId="0" borderId="9" xfId="2" applyFont="1" applyBorder="1" applyAlignment="1">
      <alignment horizontal="center"/>
    </xf>
    <xf numFmtId="0" fontId="62" fillId="0" borderId="34" xfId="2" applyFont="1" applyBorder="1" applyAlignment="1">
      <alignment horizontal="center"/>
    </xf>
    <xf numFmtId="0" fontId="62" fillId="0" borderId="29" xfId="2" applyFont="1" applyBorder="1" applyAlignment="1">
      <alignment horizontal="center"/>
    </xf>
    <xf numFmtId="0" fontId="62" fillId="0" borderId="8" xfId="2" applyFont="1" applyBorder="1" applyAlignment="1">
      <alignment horizontal="center"/>
    </xf>
    <xf numFmtId="49" fontId="61" fillId="0" borderId="64" xfId="1" applyNumberFormat="1" applyFont="1" applyBorder="1" applyAlignment="1">
      <alignment horizontal="left"/>
    </xf>
    <xf numFmtId="0" fontId="61" fillId="0" borderId="63" xfId="1" applyFont="1" applyBorder="1" applyAlignment="1">
      <alignment horizontal="left"/>
    </xf>
    <xf numFmtId="0" fontId="61" fillId="0" borderId="35" xfId="1" applyFont="1" applyBorder="1" applyAlignment="1">
      <alignment horizontal="left"/>
    </xf>
    <xf numFmtId="49" fontId="61" fillId="0" borderId="50" xfId="1" applyNumberFormat="1" applyFont="1" applyBorder="1" applyAlignment="1">
      <alignment horizontal="left"/>
    </xf>
    <xf numFmtId="1" fontId="63" fillId="0" borderId="10" xfId="0" applyNumberFormat="1" applyFont="1" applyBorder="1" applyAlignment="1" applyProtection="1">
      <alignment horizontal="left"/>
      <protection locked="0"/>
    </xf>
    <xf numFmtId="0" fontId="63" fillId="0" borderId="8" xfId="0" applyFont="1" applyBorder="1" applyAlignment="1">
      <alignment horizontal="left"/>
    </xf>
    <xf numFmtId="0" fontId="62" fillId="0" borderId="9" xfId="0" applyFont="1" applyBorder="1" applyAlignment="1">
      <alignment horizontal="center" vertical="center" wrapText="1"/>
    </xf>
    <xf numFmtId="0" fontId="61" fillId="0" borderId="8" xfId="0" applyFont="1" applyBorder="1" applyAlignment="1">
      <alignment horizontal="left"/>
    </xf>
    <xf numFmtId="0" fontId="62" fillId="0" borderId="29" xfId="0" applyFont="1" applyBorder="1" applyAlignment="1">
      <alignment horizontal="center" vertical="center" wrapText="1"/>
    </xf>
    <xf numFmtId="0" fontId="61" fillId="0" borderId="34" xfId="1" applyFont="1" applyBorder="1" applyAlignment="1">
      <alignment horizontal="center"/>
    </xf>
    <xf numFmtId="0" fontId="61" fillId="0" borderId="34" xfId="1" applyFont="1" applyBorder="1" applyAlignment="1">
      <alignment horizontal="left"/>
    </xf>
    <xf numFmtId="0" fontId="61" fillId="0" borderId="64" xfId="2" applyFont="1" applyBorder="1"/>
    <xf numFmtId="0" fontId="61" fillId="0" borderId="5" xfId="2" applyFont="1" applyBorder="1"/>
    <xf numFmtId="0" fontId="62" fillId="0" borderId="5" xfId="2" applyFont="1" applyBorder="1" applyAlignment="1">
      <alignment horizontal="center"/>
    </xf>
    <xf numFmtId="0" fontId="62" fillId="0" borderId="57" xfId="2" applyFont="1" applyBorder="1" applyAlignment="1">
      <alignment horizontal="center"/>
    </xf>
    <xf numFmtId="0" fontId="61" fillId="0" borderId="30" xfId="2" applyFont="1" applyBorder="1"/>
    <xf numFmtId="0" fontId="61" fillId="0" borderId="50" xfId="2" applyFont="1" applyBorder="1"/>
    <xf numFmtId="0" fontId="62" fillId="0" borderId="25" xfId="2" applyFont="1" applyBorder="1" applyAlignment="1">
      <alignment horizontal="center"/>
    </xf>
    <xf numFmtId="0" fontId="61" fillId="0" borderId="57" xfId="0" applyFont="1" applyBorder="1"/>
    <xf numFmtId="0" fontId="61" fillId="0" borderId="49" xfId="2" applyFont="1" applyBorder="1"/>
    <xf numFmtId="0" fontId="61" fillId="0" borderId="49" xfId="2" applyFont="1" applyBorder="1" applyAlignment="1">
      <alignment horizontal="center"/>
    </xf>
    <xf numFmtId="0" fontId="62" fillId="0" borderId="25" xfId="0" applyFont="1" applyBorder="1" applyAlignment="1">
      <alignment horizontal="center" vertical="center" wrapText="1"/>
    </xf>
    <xf numFmtId="49" fontId="62" fillId="0" borderId="64" xfId="1" applyNumberFormat="1" applyFont="1" applyBorder="1" applyAlignment="1">
      <alignment horizontal="left"/>
    </xf>
    <xf numFmtId="0" fontId="62" fillId="0" borderId="63" xfId="1" applyFont="1" applyBorder="1" applyAlignment="1">
      <alignment horizontal="left"/>
    </xf>
    <xf numFmtId="49" fontId="62" fillId="0" borderId="10" xfId="1" applyNumberFormat="1" applyFont="1" applyBorder="1" applyAlignment="1">
      <alignment horizontal="left"/>
    </xf>
    <xf numFmtId="0" fontId="62" fillId="0" borderId="35" xfId="1" applyFont="1" applyBorder="1" applyAlignment="1">
      <alignment horizontal="left"/>
    </xf>
    <xf numFmtId="0" fontId="62" fillId="0" borderId="34" xfId="1" applyFont="1" applyBorder="1" applyAlignment="1">
      <alignment horizontal="left"/>
    </xf>
    <xf numFmtId="49" fontId="62" fillId="0" borderId="50" xfId="1" applyNumberFormat="1" applyFont="1" applyBorder="1" applyAlignment="1">
      <alignment horizontal="left"/>
    </xf>
    <xf numFmtId="0" fontId="62" fillId="0" borderId="57" xfId="1" applyFont="1" applyBorder="1" applyAlignment="1">
      <alignment horizontal="left"/>
    </xf>
    <xf numFmtId="0" fontId="48" fillId="36" borderId="166" xfId="1" applyFont="1" applyFill="1" applyBorder="1" applyAlignment="1">
      <alignment horizontal="center"/>
    </xf>
    <xf numFmtId="0" fontId="61" fillId="0" borderId="24" xfId="1" applyFont="1" applyBorder="1" applyAlignment="1">
      <alignment horizontal="left"/>
    </xf>
    <xf numFmtId="0" fontId="61" fillId="0" borderId="36" xfId="2" applyFont="1" applyBorder="1"/>
    <xf numFmtId="0" fontId="61" fillId="0" borderId="23" xfId="0" applyFont="1" applyBorder="1"/>
    <xf numFmtId="0" fontId="61" fillId="0" borderId="24" xfId="0" applyFont="1" applyBorder="1"/>
    <xf numFmtId="0" fontId="61" fillId="0" borderId="24" xfId="0" applyFont="1" applyBorder="1" applyAlignment="1">
      <alignment horizontal="center"/>
    </xf>
    <xf numFmtId="0" fontId="62" fillId="0" borderId="33" xfId="0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62" fillId="0" borderId="35" xfId="2" applyFont="1" applyBorder="1" applyAlignment="1">
      <alignment horizontal="center"/>
    </xf>
    <xf numFmtId="0" fontId="63" fillId="0" borderId="24" xfId="0" applyFont="1" applyBorder="1"/>
    <xf numFmtId="0" fontId="63" fillId="0" borderId="24" xfId="0" applyFont="1" applyBorder="1" applyAlignment="1">
      <alignment horizontal="center"/>
    </xf>
    <xf numFmtId="0" fontId="62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2" fillId="30" borderId="78" xfId="1" applyFont="1" applyFill="1" applyBorder="1" applyAlignment="1">
      <alignment vertical="center"/>
    </xf>
    <xf numFmtId="0" fontId="12" fillId="30" borderId="78" xfId="1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2" fillId="6" borderId="78" xfId="1" applyFont="1" applyFill="1" applyBorder="1" applyAlignment="1">
      <alignment vertical="center"/>
    </xf>
    <xf numFmtId="0" fontId="12" fillId="6" borderId="182" xfId="1" applyFont="1" applyFill="1" applyBorder="1" applyAlignment="1">
      <alignment horizontal="center" vertical="center"/>
    </xf>
    <xf numFmtId="0" fontId="12" fillId="6" borderId="78" xfId="1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61" fillId="0" borderId="93" xfId="1" applyFont="1" applyBorder="1" applyAlignment="1">
      <alignment horizontal="left"/>
    </xf>
    <xf numFmtId="0" fontId="62" fillId="0" borderId="133" xfId="2" applyFont="1" applyBorder="1" applyAlignment="1">
      <alignment horizontal="center" vertical="center" wrapText="1"/>
    </xf>
    <xf numFmtId="0" fontId="61" fillId="0" borderId="5" xfId="2" applyFont="1" applyBorder="1" applyAlignment="1">
      <alignment horizontal="center"/>
    </xf>
    <xf numFmtId="49" fontId="61" fillId="0" borderId="68" xfId="1" applyNumberFormat="1" applyFont="1" applyBorder="1" applyAlignment="1">
      <alignment horizontal="left"/>
    </xf>
    <xf numFmtId="49" fontId="61" fillId="0" borderId="67" xfId="1" applyNumberFormat="1" applyFont="1" applyBorder="1" applyAlignment="1">
      <alignment horizontal="left" vertical="center"/>
    </xf>
    <xf numFmtId="0" fontId="61" fillId="0" borderId="66" xfId="1" applyFont="1" applyBorder="1" applyAlignment="1">
      <alignment horizontal="center"/>
    </xf>
    <xf numFmtId="0" fontId="61" fillId="0" borderId="37" xfId="2" applyFont="1" applyBorder="1"/>
    <xf numFmtId="0" fontId="62" fillId="0" borderId="49" xfId="2" applyFont="1" applyBorder="1" applyAlignment="1">
      <alignment horizontal="center"/>
    </xf>
    <xf numFmtId="0" fontId="61" fillId="0" borderId="5" xfId="1" applyFont="1" applyBorder="1" applyAlignment="1">
      <alignment horizontal="center"/>
    </xf>
    <xf numFmtId="49" fontId="61" fillId="0" borderId="61" xfId="1" applyNumberFormat="1" applyFont="1" applyBorder="1" applyAlignment="1">
      <alignment horizontal="left"/>
    </xf>
    <xf numFmtId="0" fontId="61" fillId="0" borderId="60" xfId="1" applyFont="1" applyBorder="1" applyAlignment="1">
      <alignment horizontal="left"/>
    </xf>
    <xf numFmtId="0" fontId="61" fillId="0" borderId="60" xfId="1" applyFont="1" applyBorder="1" applyAlignment="1">
      <alignment horizontal="center"/>
    </xf>
    <xf numFmtId="0" fontId="61" fillId="0" borderId="49" xfId="1" applyFont="1" applyBorder="1" applyAlignment="1">
      <alignment horizontal="center"/>
    </xf>
    <xf numFmtId="0" fontId="61" fillId="0" borderId="49" xfId="1" applyFont="1" applyBorder="1" applyAlignment="1">
      <alignment horizontal="left"/>
    </xf>
    <xf numFmtId="166" fontId="22" fillId="0" borderId="116" xfId="1" applyNumberFormat="1" applyFont="1" applyBorder="1" applyAlignment="1" applyProtection="1">
      <alignment horizontal="center"/>
      <protection locked="0"/>
    </xf>
    <xf numFmtId="166" fontId="22" fillId="0" borderId="189" xfId="1" applyNumberFormat="1" applyFont="1" applyBorder="1" applyAlignment="1" applyProtection="1">
      <alignment horizontal="center"/>
      <protection locked="0"/>
    </xf>
    <xf numFmtId="0" fontId="22" fillId="0" borderId="214" xfId="1" applyFont="1" applyBorder="1" applyAlignment="1">
      <alignment horizontal="center"/>
    </xf>
    <xf numFmtId="166" fontId="22" fillId="0" borderId="215" xfId="1" applyNumberFormat="1" applyFont="1" applyBorder="1" applyAlignment="1" applyProtection="1">
      <alignment horizontal="center"/>
      <protection locked="0"/>
    </xf>
    <xf numFmtId="0" fontId="61" fillId="0" borderId="22" xfId="1" applyFont="1" applyBorder="1" applyAlignment="1">
      <alignment horizontal="left"/>
    </xf>
    <xf numFmtId="0" fontId="63" fillId="0" borderId="29" xfId="0" applyFont="1" applyBorder="1" applyAlignment="1">
      <alignment horizontal="center" vertical="center"/>
    </xf>
    <xf numFmtId="1" fontId="11" fillId="2" borderId="26" xfId="0" applyNumberFormat="1" applyFont="1" applyFill="1" applyBorder="1" applyAlignment="1">
      <alignment horizontal="right"/>
    </xf>
    <xf numFmtId="2" fontId="22" fillId="0" borderId="216" xfId="1" applyNumberFormat="1" applyFont="1" applyBorder="1" applyAlignment="1" applyProtection="1">
      <alignment horizontal="center"/>
      <protection locked="0"/>
    </xf>
    <xf numFmtId="2" fontId="22" fillId="0" borderId="34" xfId="1" applyNumberFormat="1" applyFont="1" applyBorder="1" applyAlignment="1" applyProtection="1">
      <alignment horizontal="center"/>
      <protection locked="0"/>
    </xf>
    <xf numFmtId="2" fontId="22" fillId="0" borderId="24" xfId="1" applyNumberFormat="1" applyFont="1" applyBorder="1" applyAlignment="1" applyProtection="1">
      <alignment horizontal="center"/>
      <protection locked="0"/>
    </xf>
    <xf numFmtId="2" fontId="22" fillId="0" borderId="35" xfId="1" applyNumberFormat="1" applyFont="1" applyBorder="1" applyAlignment="1" applyProtection="1">
      <alignment horizontal="center"/>
      <protection locked="0"/>
    </xf>
    <xf numFmtId="2" fontId="22" fillId="0" borderId="24" xfId="1" applyNumberFormat="1" applyFont="1" applyBorder="1" applyAlignment="1" applyProtection="1">
      <alignment horizontal="center" vertical="center"/>
      <protection locked="0"/>
    </xf>
    <xf numFmtId="2" fontId="22" fillId="0" borderId="63" xfId="1" applyNumberFormat="1" applyFont="1" applyBorder="1" applyAlignment="1" applyProtection="1">
      <alignment horizontal="center" vertical="center"/>
      <protection locked="0"/>
    </xf>
    <xf numFmtId="2" fontId="22" fillId="0" borderId="35" xfId="1" applyNumberFormat="1" applyFont="1" applyBorder="1" applyAlignment="1" applyProtection="1">
      <alignment horizontal="center" vertical="center"/>
      <protection locked="0"/>
    </xf>
    <xf numFmtId="2" fontId="22" fillId="0" borderId="8" xfId="1" applyNumberFormat="1" applyFont="1" applyBorder="1" applyAlignment="1" applyProtection="1">
      <alignment horizontal="center" vertical="center"/>
      <protection locked="0"/>
    </xf>
    <xf numFmtId="49" fontId="61" fillId="0" borderId="37" xfId="1" applyNumberFormat="1" applyFont="1" applyBorder="1" applyAlignment="1">
      <alignment horizontal="left"/>
    </xf>
    <xf numFmtId="0" fontId="62" fillId="0" borderId="33" xfId="2" applyFont="1" applyBorder="1" applyAlignment="1">
      <alignment horizontal="center"/>
    </xf>
    <xf numFmtId="0" fontId="62" fillId="0" borderId="33" xfId="2" applyFont="1" applyBorder="1" applyAlignment="1">
      <alignment horizontal="center" vertical="center" wrapText="1"/>
    </xf>
    <xf numFmtId="167" fontId="64" fillId="2" borderId="5" xfId="0" applyNumberFormat="1" applyFont="1" applyFill="1" applyBorder="1"/>
    <xf numFmtId="164" fontId="64" fillId="3" borderId="6" xfId="0" applyNumberFormat="1" applyFont="1" applyFill="1" applyBorder="1" applyAlignment="1">
      <alignment horizontal="center"/>
    </xf>
    <xf numFmtId="0" fontId="64" fillId="0" borderId="7" xfId="0" applyFont="1" applyBorder="1"/>
    <xf numFmtId="167" fontId="64" fillId="2" borderId="8" xfId="0" applyNumberFormat="1" applyFont="1" applyFill="1" applyBorder="1"/>
    <xf numFmtId="164" fontId="64" fillId="3" borderId="33" xfId="0" applyNumberFormat="1" applyFont="1" applyFill="1" applyBorder="1" applyAlignment="1">
      <alignment horizontal="center"/>
    </xf>
    <xf numFmtId="164" fontId="64" fillId="3" borderId="9" xfId="0" applyNumberFormat="1" applyFont="1" applyFill="1" applyBorder="1" applyAlignment="1">
      <alignment horizontal="center"/>
    </xf>
    <xf numFmtId="1" fontId="69" fillId="35" borderId="201" xfId="1" applyNumberFormat="1" applyFont="1" applyFill="1" applyBorder="1" applyAlignment="1" applyProtection="1">
      <alignment horizontal="center"/>
      <protection locked="0"/>
    </xf>
    <xf numFmtId="0" fontId="66" fillId="32" borderId="203" xfId="1" applyFont="1" applyFill="1" applyBorder="1" applyAlignment="1">
      <alignment horizontal="center"/>
    </xf>
    <xf numFmtId="0" fontId="66" fillId="32" borderId="203" xfId="1" applyFont="1" applyFill="1" applyBorder="1" applyAlignment="1" applyProtection="1">
      <alignment horizontal="center"/>
      <protection locked="0"/>
    </xf>
    <xf numFmtId="165" fontId="69" fillId="0" borderId="189" xfId="1" applyNumberFormat="1" applyFont="1" applyBorder="1" applyAlignment="1">
      <alignment horizontal="center"/>
    </xf>
    <xf numFmtId="0" fontId="65" fillId="32" borderId="203" xfId="1" applyFont="1" applyFill="1" applyBorder="1" applyAlignment="1">
      <alignment horizontal="center"/>
    </xf>
    <xf numFmtId="165" fontId="69" fillId="0" borderId="205" xfId="1" applyNumberFormat="1" applyFont="1" applyBorder="1" applyAlignment="1">
      <alignment horizontal="center"/>
    </xf>
    <xf numFmtId="0" fontId="66" fillId="32" borderId="199" xfId="1" applyFont="1" applyFill="1" applyBorder="1" applyAlignment="1">
      <alignment horizontal="center"/>
    </xf>
    <xf numFmtId="165" fontId="69" fillId="0" borderId="38" xfId="1" applyNumberFormat="1" applyFont="1" applyBorder="1" applyAlignment="1">
      <alignment horizontal="center"/>
    </xf>
    <xf numFmtId="165" fontId="68" fillId="0" borderId="189" xfId="1" applyNumberFormat="1" applyFont="1" applyBorder="1" applyAlignment="1">
      <alignment horizontal="center"/>
    </xf>
    <xf numFmtId="0" fontId="70" fillId="32" borderId="203" xfId="1" applyFont="1" applyFill="1" applyBorder="1" applyAlignment="1">
      <alignment horizontal="center"/>
    </xf>
    <xf numFmtId="0" fontId="69" fillId="0" borderId="144" xfId="1" applyFont="1" applyBorder="1" applyAlignment="1">
      <alignment horizontal="center"/>
    </xf>
    <xf numFmtId="1" fontId="68" fillId="0" borderId="106" xfId="1" applyNumberFormat="1" applyFont="1" applyBorder="1" applyAlignment="1">
      <alignment horizontal="center"/>
    </xf>
    <xf numFmtId="1" fontId="69" fillId="0" borderId="144" xfId="1" applyNumberFormat="1" applyFont="1" applyBorder="1" applyAlignment="1">
      <alignment horizontal="center"/>
    </xf>
    <xf numFmtId="0" fontId="69" fillId="0" borderId="144" xfId="1" applyFont="1" applyBorder="1" applyAlignment="1" applyProtection="1">
      <alignment horizontal="center"/>
      <protection locked="0"/>
    </xf>
    <xf numFmtId="0" fontId="8" fillId="0" borderId="37" xfId="2" applyFont="1" applyBorder="1"/>
    <xf numFmtId="0" fontId="8" fillId="0" borderId="34" xfId="2" applyFont="1" applyBorder="1" applyAlignment="1">
      <alignment horizontal="center"/>
    </xf>
    <xf numFmtId="1" fontId="22" fillId="0" borderId="218" xfId="1" applyNumberFormat="1" applyFont="1" applyBorder="1" applyAlignment="1" applyProtection="1">
      <alignment horizontal="center"/>
      <protection locked="0"/>
    </xf>
    <xf numFmtId="1" fontId="22" fillId="0" borderId="217" xfId="1" applyNumberFormat="1" applyFont="1" applyBorder="1" applyAlignment="1" applyProtection="1">
      <alignment horizontal="center"/>
      <protection locked="0"/>
    </xf>
    <xf numFmtId="0" fontId="44" fillId="0" borderId="0" xfId="2" applyFont="1" applyAlignment="1">
      <alignment vertical="center"/>
    </xf>
    <xf numFmtId="1" fontId="69" fillId="0" borderId="101" xfId="1" applyNumberFormat="1" applyFont="1" applyBorder="1" applyAlignment="1">
      <alignment horizontal="center"/>
    </xf>
    <xf numFmtId="1" fontId="69" fillId="31" borderId="53" xfId="1" applyNumberFormat="1" applyFont="1" applyFill="1" applyBorder="1" applyAlignment="1" applyProtection="1">
      <alignment horizontal="center"/>
      <protection locked="0"/>
    </xf>
    <xf numFmtId="1" fontId="68" fillId="0" borderId="101" xfId="1" applyNumberFormat="1" applyFont="1" applyBorder="1" applyAlignment="1">
      <alignment horizontal="center"/>
    </xf>
    <xf numFmtId="1" fontId="65" fillId="38" borderId="118" xfId="1" applyNumberFormat="1" applyFont="1" applyFill="1" applyBorder="1" applyAlignment="1">
      <alignment horizontal="center"/>
    </xf>
    <xf numFmtId="0" fontId="66" fillId="38" borderId="102" xfId="1" applyFont="1" applyFill="1" applyBorder="1" applyAlignment="1">
      <alignment horizontal="center"/>
    </xf>
    <xf numFmtId="1" fontId="65" fillId="38" borderId="99" xfId="1" applyNumberFormat="1" applyFont="1" applyFill="1" applyBorder="1" applyAlignment="1">
      <alignment horizontal="center"/>
    </xf>
    <xf numFmtId="0" fontId="66" fillId="38" borderId="99" xfId="1" applyFont="1" applyFill="1" applyBorder="1" applyAlignment="1">
      <alignment horizontal="center"/>
    </xf>
    <xf numFmtId="49" fontId="62" fillId="0" borderId="23" xfId="1" applyNumberFormat="1" applyFont="1" applyBorder="1" applyAlignment="1">
      <alignment horizontal="left"/>
    </xf>
    <xf numFmtId="0" fontId="62" fillId="0" borderId="8" xfId="1" applyFont="1" applyBorder="1" applyAlignment="1">
      <alignment horizontal="left"/>
    </xf>
    <xf numFmtId="0" fontId="65" fillId="38" borderId="102" xfId="1" applyFont="1" applyFill="1" applyBorder="1" applyAlignment="1">
      <alignment horizontal="center"/>
    </xf>
    <xf numFmtId="0" fontId="65" fillId="38" borderId="99" xfId="1" applyFont="1" applyFill="1" applyBorder="1" applyAlignment="1">
      <alignment horizontal="center"/>
    </xf>
    <xf numFmtId="1" fontId="66" fillId="38" borderId="99" xfId="1" applyNumberFormat="1" applyFont="1" applyFill="1" applyBorder="1" applyAlignment="1">
      <alignment horizontal="center"/>
    </xf>
    <xf numFmtId="0" fontId="62" fillId="0" borderId="69" xfId="0" applyFont="1" applyBorder="1" applyAlignment="1">
      <alignment horizontal="center" vertical="center" wrapText="1"/>
    </xf>
    <xf numFmtId="0" fontId="62" fillId="0" borderId="33" xfId="0" applyFont="1" applyBorder="1" applyAlignment="1">
      <alignment horizontal="center" vertical="center" wrapText="1"/>
    </xf>
    <xf numFmtId="1" fontId="44" fillId="0" borderId="0" xfId="2" applyNumberFormat="1" applyFont="1"/>
    <xf numFmtId="1" fontId="68" fillId="37" borderId="112" xfId="1" applyNumberFormat="1" applyFont="1" applyFill="1" applyBorder="1" applyAlignment="1" applyProtection="1">
      <alignment horizontal="center"/>
      <protection locked="0"/>
    </xf>
    <xf numFmtId="0" fontId="62" fillId="0" borderId="59" xfId="0" applyFont="1" applyBorder="1" applyAlignment="1">
      <alignment horizontal="center" vertical="center"/>
    </xf>
    <xf numFmtId="1" fontId="22" fillId="39" borderId="59" xfId="1" applyNumberFormat="1" applyFont="1" applyFill="1" applyBorder="1" applyAlignment="1">
      <alignment horizontal="center"/>
    </xf>
    <xf numFmtId="0" fontId="62" fillId="0" borderId="6" xfId="1" applyFont="1" applyBorder="1" applyAlignment="1">
      <alignment horizontal="center" vertical="center"/>
    </xf>
    <xf numFmtId="0" fontId="62" fillId="0" borderId="6" xfId="0" applyFont="1" applyBorder="1" applyAlignment="1">
      <alignment horizontal="center" vertical="center" wrapText="1"/>
    </xf>
    <xf numFmtId="0" fontId="62" fillId="0" borderId="62" xfId="1" applyFont="1" applyBorder="1" applyAlignment="1">
      <alignment horizontal="center" vertical="center"/>
    </xf>
    <xf numFmtId="0" fontId="62" fillId="0" borderId="9" xfId="1" applyFont="1" applyBorder="1" applyAlignment="1">
      <alignment horizontal="center" vertical="center"/>
    </xf>
    <xf numFmtId="0" fontId="62" fillId="0" borderId="25" xfId="1" applyFont="1" applyBorder="1" applyAlignment="1">
      <alignment horizontal="center" vertical="center"/>
    </xf>
    <xf numFmtId="0" fontId="62" fillId="0" borderId="29" xfId="1" applyFont="1" applyBorder="1" applyAlignment="1">
      <alignment horizontal="center" vertical="center"/>
    </xf>
    <xf numFmtId="0" fontId="62" fillId="0" borderId="69" xfId="1" applyFont="1" applyBorder="1" applyAlignment="1">
      <alignment horizontal="center"/>
    </xf>
    <xf numFmtId="0" fontId="62" fillId="0" borderId="9" xfId="1" applyFont="1" applyBorder="1" applyAlignment="1">
      <alignment horizontal="center"/>
    </xf>
    <xf numFmtId="0" fontId="62" fillId="0" borderId="29" xfId="1" applyFont="1" applyBorder="1" applyAlignment="1">
      <alignment horizontal="center"/>
    </xf>
    <xf numFmtId="0" fontId="62" fillId="0" borderId="6" xfId="2" applyFont="1" applyBorder="1" applyAlignment="1">
      <alignment horizontal="center"/>
    </xf>
    <xf numFmtId="0" fontId="62" fillId="0" borderId="59" xfId="1" applyFont="1" applyBorder="1" applyAlignment="1">
      <alignment horizontal="center"/>
    </xf>
    <xf numFmtId="0" fontId="62" fillId="0" borderId="6" xfId="1" applyFont="1" applyBorder="1" applyAlignment="1">
      <alignment horizontal="center"/>
    </xf>
    <xf numFmtId="0" fontId="62" fillId="0" borderId="25" xfId="1" applyFont="1" applyBorder="1" applyAlignment="1">
      <alignment horizontal="center"/>
    </xf>
    <xf numFmtId="0" fontId="62" fillId="0" borderId="59" xfId="1" applyFont="1" applyBorder="1" applyAlignment="1">
      <alignment horizontal="center" vertical="center"/>
    </xf>
    <xf numFmtId="0" fontId="62" fillId="0" borderId="33" xfId="1" applyFont="1" applyBorder="1" applyAlignment="1">
      <alignment horizontal="center" vertical="center"/>
    </xf>
    <xf numFmtId="0" fontId="72" fillId="0" borderId="24" xfId="1" applyFont="1" applyBorder="1" applyAlignment="1">
      <alignment horizontal="left"/>
    </xf>
    <xf numFmtId="0" fontId="61" fillId="0" borderId="27" xfId="1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2" fillId="0" borderId="59" xfId="2" applyFont="1" applyBorder="1" applyAlignment="1">
      <alignment horizontal="center"/>
    </xf>
    <xf numFmtId="0" fontId="62" fillId="0" borderId="6" xfId="0" applyFont="1" applyBorder="1" applyAlignment="1">
      <alignment horizontal="center" vertical="center"/>
    </xf>
    <xf numFmtId="0" fontId="62" fillId="0" borderId="27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166" fontId="2" fillId="0" borderId="4" xfId="0" applyNumberFormat="1" applyFont="1" applyBorder="1" applyAlignment="1">
      <alignment horizontal="right"/>
    </xf>
    <xf numFmtId="166" fontId="2" fillId="0" borderId="5" xfId="0" applyNumberFormat="1" applyFont="1" applyBorder="1" applyAlignment="1">
      <alignment horizontal="right"/>
    </xf>
    <xf numFmtId="166" fontId="2" fillId="0" borderId="21" xfId="0" applyNumberFormat="1" applyFont="1" applyBorder="1" applyAlignment="1">
      <alignment horizontal="right"/>
    </xf>
    <xf numFmtId="1" fontId="3" fillId="0" borderId="32" xfId="0" applyNumberFormat="1" applyFont="1" applyBorder="1"/>
    <xf numFmtId="166" fontId="3" fillId="0" borderId="0" xfId="0" applyNumberFormat="1" applyFont="1"/>
    <xf numFmtId="166" fontId="2" fillId="0" borderId="220" xfId="0" applyNumberFormat="1" applyFont="1" applyBorder="1" applyAlignment="1">
      <alignment horizontal="right"/>
    </xf>
    <xf numFmtId="166" fontId="2" fillId="0" borderId="39" xfId="0" applyNumberFormat="1" applyFont="1" applyBorder="1" applyAlignment="1">
      <alignment horizontal="right"/>
    </xf>
    <xf numFmtId="166" fontId="2" fillId="0" borderId="26" xfId="0" applyNumberFormat="1" applyFont="1" applyBorder="1" applyAlignment="1">
      <alignment horizontal="right"/>
    </xf>
    <xf numFmtId="1" fontId="54" fillId="37" borderId="142" xfId="1" applyNumberFormat="1" applyFont="1" applyFill="1" applyBorder="1" applyAlignment="1">
      <alignment horizontal="center"/>
    </xf>
    <xf numFmtId="1" fontId="54" fillId="37" borderId="8" xfId="1" applyNumberFormat="1" applyFont="1" applyFill="1" applyBorder="1" applyAlignment="1">
      <alignment horizontal="center"/>
    </xf>
    <xf numFmtId="1" fontId="22" fillId="0" borderId="208" xfId="1" applyNumberFormat="1" applyFont="1" applyBorder="1" applyAlignment="1" applyProtection="1">
      <alignment horizontal="center"/>
      <protection locked="0"/>
    </xf>
    <xf numFmtId="1" fontId="22" fillId="0" borderId="209" xfId="1" applyNumberFormat="1" applyFont="1" applyBorder="1" applyAlignment="1" applyProtection="1">
      <alignment horizontal="center"/>
      <protection locked="0"/>
    </xf>
    <xf numFmtId="1" fontId="22" fillId="0" borderId="191" xfId="1" applyNumberFormat="1" applyFont="1" applyBorder="1" applyAlignment="1" applyProtection="1">
      <alignment horizontal="center"/>
      <protection locked="0"/>
    </xf>
    <xf numFmtId="1" fontId="22" fillId="0" borderId="108" xfId="1" applyNumberFormat="1" applyFont="1" applyBorder="1" applyAlignment="1" applyProtection="1">
      <alignment horizontal="center"/>
      <protection locked="0"/>
    </xf>
    <xf numFmtId="1" fontId="54" fillId="37" borderId="206" xfId="1" applyNumberFormat="1" applyFont="1" applyFill="1" applyBorder="1" applyAlignment="1">
      <alignment horizontal="center"/>
    </xf>
    <xf numFmtId="1" fontId="54" fillId="37" borderId="57" xfId="1" applyNumberFormat="1" applyFont="1" applyFill="1" applyBorder="1" applyAlignment="1">
      <alignment horizontal="center"/>
    </xf>
    <xf numFmtId="1" fontId="22" fillId="0" borderId="207" xfId="1" applyNumberFormat="1" applyFont="1" applyBorder="1" applyAlignment="1" applyProtection="1">
      <alignment horizontal="center"/>
      <protection locked="0"/>
    </xf>
    <xf numFmtId="1" fontId="48" fillId="36" borderId="59" xfId="1" applyNumberFormat="1" applyFont="1" applyFill="1" applyBorder="1" applyAlignment="1" applyProtection="1">
      <alignment horizontal="center"/>
      <protection locked="0"/>
    </xf>
    <xf numFmtId="1" fontId="48" fillId="36" borderId="6" xfId="1" applyNumberFormat="1" applyFont="1" applyFill="1" applyBorder="1" applyAlignment="1" applyProtection="1">
      <alignment horizontal="center"/>
      <protection locked="0"/>
    </xf>
    <xf numFmtId="0" fontId="61" fillId="0" borderId="219" xfId="1" applyFont="1" applyBorder="1" applyAlignment="1">
      <alignment horizontal="left"/>
    </xf>
    <xf numFmtId="0" fontId="61" fillId="0" borderId="216" xfId="1" applyFont="1" applyBorder="1" applyAlignment="1">
      <alignment horizontal="left"/>
    </xf>
    <xf numFmtId="0" fontId="62" fillId="0" borderId="166" xfId="0" applyFont="1" applyBorder="1" applyAlignment="1">
      <alignment horizontal="center" vertical="center" wrapText="1"/>
    </xf>
    <xf numFmtId="166" fontId="11" fillId="0" borderId="38" xfId="0" applyNumberFormat="1" applyFont="1" applyBorder="1" applyAlignment="1">
      <alignment horizontal="right"/>
    </xf>
    <xf numFmtId="166" fontId="11" fillId="0" borderId="113" xfId="0" applyNumberFormat="1" applyFont="1" applyBorder="1" applyAlignment="1">
      <alignment horizontal="right"/>
    </xf>
    <xf numFmtId="1" fontId="11" fillId="2" borderId="9" xfId="0" applyNumberFormat="1" applyFont="1" applyFill="1" applyBorder="1" applyAlignment="1">
      <alignment horizontal="right"/>
    </xf>
    <xf numFmtId="0" fontId="63" fillId="0" borderId="117" xfId="0" applyFont="1" applyBorder="1"/>
    <xf numFmtId="0" fontId="63" fillId="0" borderId="117" xfId="0" applyFont="1" applyBorder="1" applyAlignment="1">
      <alignment horizontal="center"/>
    </xf>
    <xf numFmtId="0" fontId="62" fillId="0" borderId="29" xfId="0" applyFont="1" applyBorder="1" applyAlignment="1">
      <alignment horizontal="center"/>
    </xf>
    <xf numFmtId="0" fontId="62" fillId="0" borderId="27" xfId="1" applyFont="1" applyBorder="1" applyAlignment="1">
      <alignment horizontal="center" vertical="center"/>
    </xf>
    <xf numFmtId="166" fontId="25" fillId="0" borderId="23" xfId="0" applyNumberFormat="1" applyFont="1" applyBorder="1" applyAlignment="1">
      <alignment horizontal="center"/>
    </xf>
    <xf numFmtId="0" fontId="61" fillId="0" borderId="5" xfId="1" applyFont="1" applyBorder="1" applyAlignment="1">
      <alignment horizontal="left"/>
    </xf>
    <xf numFmtId="0" fontId="62" fillId="0" borderId="0" xfId="2" applyFont="1" applyAlignment="1">
      <alignment horizontal="center"/>
    </xf>
    <xf numFmtId="2" fontId="22" fillId="0" borderId="23" xfId="1" applyNumberFormat="1" applyFont="1" applyBorder="1" applyAlignment="1">
      <alignment horizontal="center" vertical="center"/>
    </xf>
    <xf numFmtId="2" fontId="25" fillId="0" borderId="10" xfId="0" applyNumberFormat="1" applyFont="1" applyBorder="1" applyAlignment="1">
      <alignment horizontal="center" vertical="center" wrapText="1"/>
    </xf>
    <xf numFmtId="0" fontId="61" fillId="0" borderId="67" xfId="1" applyFont="1" applyBorder="1" applyAlignment="1">
      <alignment horizontal="left"/>
    </xf>
    <xf numFmtId="0" fontId="62" fillId="0" borderId="24" xfId="1" applyFont="1" applyBorder="1" applyAlignment="1">
      <alignment horizontal="left"/>
    </xf>
    <xf numFmtId="0" fontId="12" fillId="6" borderId="49" xfId="0" applyFont="1" applyFill="1" applyBorder="1" applyAlignment="1">
      <alignment horizontal="center" vertical="center" wrapText="1"/>
    </xf>
    <xf numFmtId="0" fontId="25" fillId="0" borderId="7" xfId="1" applyFont="1" applyBorder="1" applyAlignment="1" applyProtection="1">
      <alignment horizontal="center"/>
      <protection locked="0"/>
    </xf>
    <xf numFmtId="166" fontId="25" fillId="0" borderId="7" xfId="1" applyNumberFormat="1" applyFont="1" applyBorder="1" applyAlignment="1" applyProtection="1">
      <alignment horizontal="center"/>
      <protection locked="0"/>
    </xf>
    <xf numFmtId="49" fontId="61" fillId="0" borderId="24" xfId="1" applyNumberFormat="1" applyFont="1" applyBorder="1" applyAlignment="1">
      <alignment horizontal="left" vertical="center"/>
    </xf>
    <xf numFmtId="0" fontId="62" fillId="0" borderId="9" xfId="0" applyFont="1" applyBorder="1" applyAlignment="1">
      <alignment horizontal="center"/>
    </xf>
    <xf numFmtId="166" fontId="25" fillId="0" borderId="36" xfId="2" applyNumberFormat="1" applyFont="1" applyBorder="1" applyAlignment="1">
      <alignment horizontal="center"/>
    </xf>
    <xf numFmtId="1" fontId="63" fillId="0" borderId="23" xfId="0" applyNumberFormat="1" applyFont="1" applyBorder="1" applyAlignment="1" applyProtection="1">
      <alignment horizontal="left"/>
      <protection locked="0"/>
    </xf>
    <xf numFmtId="166" fontId="25" fillId="0" borderId="23" xfId="1" applyNumberFormat="1" applyFont="1" applyBorder="1" applyAlignment="1" applyProtection="1">
      <alignment horizontal="center"/>
      <protection locked="0"/>
    </xf>
    <xf numFmtId="0" fontId="25" fillId="0" borderId="115" xfId="1" applyFont="1" applyBorder="1" applyAlignment="1" applyProtection="1">
      <alignment horizontal="center"/>
      <protection locked="0"/>
    </xf>
    <xf numFmtId="0" fontId="66" fillId="32" borderId="134" xfId="1" applyFont="1" applyFill="1" applyBorder="1" applyAlignment="1">
      <alignment horizontal="center"/>
    </xf>
    <xf numFmtId="1" fontId="69" fillId="0" borderId="7" xfId="1" applyNumberFormat="1" applyFont="1" applyBorder="1" applyAlignment="1">
      <alignment horizontal="center"/>
    </xf>
    <xf numFmtId="0" fontId="22" fillId="0" borderId="28" xfId="1" applyFont="1" applyBorder="1" applyAlignment="1" applyProtection="1">
      <alignment horizontal="center"/>
      <protection locked="0"/>
    </xf>
    <xf numFmtId="0" fontId="22" fillId="0" borderId="24" xfId="1" applyFont="1" applyBorder="1" applyAlignment="1" applyProtection="1">
      <alignment horizontal="center"/>
      <protection locked="0"/>
    </xf>
    <xf numFmtId="166" fontId="25" fillId="0" borderId="36" xfId="2" applyNumberFormat="1" applyFont="1" applyBorder="1" applyAlignment="1">
      <alignment horizontal="center" vertical="center"/>
    </xf>
    <xf numFmtId="0" fontId="22" fillId="0" borderId="222" xfId="1" applyFont="1" applyBorder="1" applyAlignment="1">
      <alignment horizontal="center"/>
    </xf>
    <xf numFmtId="1" fontId="54" fillId="37" borderId="197" xfId="1" applyNumberFormat="1" applyFont="1" applyFill="1" applyBorder="1" applyAlignment="1">
      <alignment horizontal="center"/>
    </xf>
    <xf numFmtId="1" fontId="54" fillId="37" borderId="24" xfId="1" applyNumberFormat="1" applyFont="1" applyFill="1" applyBorder="1" applyAlignment="1">
      <alignment horizontal="center"/>
    </xf>
    <xf numFmtId="1" fontId="22" fillId="0" borderId="223" xfId="1" applyNumberFormat="1" applyFont="1" applyBorder="1" applyAlignment="1" applyProtection="1">
      <alignment horizontal="center"/>
      <protection locked="0"/>
    </xf>
    <xf numFmtId="0" fontId="2" fillId="0" borderId="28" xfId="0" applyFont="1" applyBorder="1"/>
    <xf numFmtId="166" fontId="2" fillId="0" borderId="28" xfId="0" applyNumberFormat="1" applyFont="1" applyBorder="1" applyAlignment="1">
      <alignment horizontal="right"/>
    </xf>
    <xf numFmtId="166" fontId="2" fillId="0" borderId="24" xfId="0" applyNumberFormat="1" applyFont="1" applyBorder="1" applyAlignment="1">
      <alignment horizontal="right"/>
    </xf>
    <xf numFmtId="166" fontId="2" fillId="0" borderId="38" xfId="0" applyNumberFormat="1" applyFont="1" applyBorder="1" applyAlignment="1">
      <alignment horizontal="right"/>
    </xf>
    <xf numFmtId="1" fontId="2" fillId="2" borderId="24" xfId="0" applyNumberFormat="1" applyFont="1" applyFill="1" applyBorder="1"/>
    <xf numFmtId="0" fontId="62" fillId="0" borderId="0" xfId="0" applyFont="1" applyAlignment="1">
      <alignment vertical="center"/>
    </xf>
    <xf numFmtId="0" fontId="12" fillId="37" borderId="25" xfId="0" applyFont="1" applyFill="1" applyBorder="1" applyAlignment="1">
      <alignment horizontal="center" vertical="center"/>
    </xf>
    <xf numFmtId="0" fontId="10" fillId="37" borderId="24" xfId="0" applyFont="1" applyFill="1" applyBorder="1" applyAlignment="1">
      <alignment horizontal="center" vertical="center"/>
    </xf>
    <xf numFmtId="0" fontId="10" fillId="37" borderId="33" xfId="0" applyFont="1" applyFill="1" applyBorder="1" applyAlignment="1">
      <alignment horizontal="center" vertical="center"/>
    </xf>
    <xf numFmtId="49" fontId="61" fillId="0" borderId="8" xfId="1" applyNumberFormat="1" applyFont="1" applyBorder="1" applyAlignment="1">
      <alignment horizontal="left"/>
    </xf>
    <xf numFmtId="0" fontId="61" fillId="0" borderId="24" xfId="0" applyFont="1" applyBorder="1" applyAlignment="1">
      <alignment horizontal="left"/>
    </xf>
    <xf numFmtId="0" fontId="12" fillId="37" borderId="10" xfId="0" applyFont="1" applyFill="1" applyBorder="1" applyAlignment="1">
      <alignment horizontal="center" vertical="center"/>
    </xf>
    <xf numFmtId="0" fontId="12" fillId="37" borderId="35" xfId="0" applyFont="1" applyFill="1" applyBorder="1" applyAlignment="1">
      <alignment horizontal="center" vertical="center"/>
    </xf>
    <xf numFmtId="0" fontId="8" fillId="0" borderId="12" xfId="1" applyFont="1" applyBorder="1" applyAlignment="1">
      <alignment horizontal="left"/>
    </xf>
    <xf numFmtId="0" fontId="12" fillId="37" borderId="8" xfId="0" applyFont="1" applyFill="1" applyBorder="1" applyAlignment="1">
      <alignment horizontal="center" vertical="center" wrapText="1"/>
    </xf>
    <xf numFmtId="168" fontId="11" fillId="0" borderId="130" xfId="0" applyNumberFormat="1" applyFont="1" applyBorder="1" applyAlignment="1">
      <alignment horizontal="right"/>
    </xf>
    <xf numFmtId="0" fontId="10" fillId="37" borderId="8" xfId="0" applyFont="1" applyFill="1" applyBorder="1" applyAlignment="1">
      <alignment horizontal="center" vertical="center"/>
    </xf>
    <xf numFmtId="168" fontId="11" fillId="0" borderId="131" xfId="0" applyNumberFormat="1" applyFont="1" applyBorder="1" applyAlignment="1">
      <alignment horizontal="right"/>
    </xf>
    <xf numFmtId="0" fontId="10" fillId="37" borderId="10" xfId="0" applyFont="1" applyFill="1" applyBorder="1" applyAlignment="1">
      <alignment horizontal="center" vertical="center"/>
    </xf>
    <xf numFmtId="0" fontId="63" fillId="0" borderId="24" xfId="0" applyFont="1" applyBorder="1" applyAlignment="1">
      <alignment horizontal="left"/>
    </xf>
    <xf numFmtId="166" fontId="22" fillId="0" borderId="28" xfId="1" applyNumberFormat="1" applyFont="1" applyBorder="1" applyAlignment="1" applyProtection="1">
      <alignment horizontal="center"/>
      <protection locked="0"/>
    </xf>
    <xf numFmtId="1" fontId="48" fillId="36" borderId="25" xfId="1" applyNumberFormat="1" applyFont="1" applyFill="1" applyBorder="1" applyAlignment="1">
      <alignment horizontal="center"/>
    </xf>
    <xf numFmtId="1" fontId="48" fillId="36" borderId="126" xfId="1" applyNumberFormat="1" applyFont="1" applyFill="1" applyBorder="1" applyAlignment="1">
      <alignment horizontal="center"/>
    </xf>
    <xf numFmtId="0" fontId="48" fillId="36" borderId="25" xfId="1" applyFont="1" applyFill="1" applyBorder="1" applyAlignment="1">
      <alignment horizontal="center"/>
    </xf>
    <xf numFmtId="0" fontId="48" fillId="36" borderId="126" xfId="1" applyFont="1" applyFill="1" applyBorder="1" applyAlignment="1">
      <alignment horizontal="center"/>
    </xf>
    <xf numFmtId="0" fontId="22" fillId="0" borderId="224" xfId="1" applyFont="1" applyBorder="1" applyAlignment="1">
      <alignment horizontal="center"/>
    </xf>
    <xf numFmtId="1" fontId="65" fillId="38" borderId="225" xfId="1" applyNumberFormat="1" applyFont="1" applyFill="1" applyBorder="1" applyAlignment="1">
      <alignment horizontal="center"/>
    </xf>
    <xf numFmtId="1" fontId="63" fillId="0" borderId="8" xfId="0" applyNumberFormat="1" applyFont="1" applyBorder="1" applyAlignment="1" applyProtection="1">
      <alignment horizontal="left"/>
      <protection locked="0"/>
    </xf>
    <xf numFmtId="0" fontId="65" fillId="38" borderId="227" xfId="1" applyFont="1" applyFill="1" applyBorder="1" applyAlignment="1">
      <alignment horizontal="center"/>
    </xf>
    <xf numFmtId="1" fontId="48" fillId="36" borderId="22" xfId="1" applyNumberFormat="1" applyFont="1" applyFill="1" applyBorder="1" applyAlignment="1">
      <alignment horizontal="center"/>
    </xf>
    <xf numFmtId="1" fontId="65" fillId="38" borderId="228" xfId="1" applyNumberFormat="1" applyFont="1" applyFill="1" applyBorder="1" applyAlignment="1">
      <alignment horizontal="center"/>
    </xf>
    <xf numFmtId="0" fontId="73" fillId="0" borderId="0" xfId="0" applyFont="1"/>
    <xf numFmtId="2" fontId="74" fillId="0" borderId="8" xfId="1" applyNumberFormat="1" applyFont="1" applyBorder="1" applyAlignment="1" applyProtection="1">
      <alignment horizontal="center"/>
      <protection locked="0"/>
    </xf>
    <xf numFmtId="2" fontId="64" fillId="0" borderId="10" xfId="2" applyNumberFormat="1" applyFont="1" applyBorder="1" applyAlignment="1">
      <alignment horizontal="center"/>
    </xf>
    <xf numFmtId="0" fontId="63" fillId="0" borderId="34" xfId="0" applyFont="1" applyBorder="1" applyAlignment="1">
      <alignment horizontal="left"/>
    </xf>
    <xf numFmtId="0" fontId="63" fillId="0" borderId="34" xfId="0" applyFont="1" applyBorder="1" applyAlignment="1">
      <alignment horizontal="center"/>
    </xf>
    <xf numFmtId="0" fontId="18" fillId="0" borderId="131" xfId="2" applyBorder="1"/>
    <xf numFmtId="0" fontId="18" fillId="0" borderId="130" xfId="2" applyBorder="1"/>
    <xf numFmtId="0" fontId="9" fillId="0" borderId="130" xfId="2" applyFont="1" applyBorder="1" applyAlignment="1">
      <alignment horizontal="center"/>
    </xf>
    <xf numFmtId="49" fontId="61" fillId="0" borderId="36" xfId="1" applyNumberFormat="1" applyFont="1" applyBorder="1" applyAlignment="1">
      <alignment horizontal="left"/>
    </xf>
    <xf numFmtId="0" fontId="62" fillId="0" borderId="69" xfId="2" applyFont="1" applyBorder="1" applyAlignment="1">
      <alignment horizontal="center"/>
    </xf>
    <xf numFmtId="166" fontId="4" fillId="0" borderId="10" xfId="1" applyNumberFormat="1" applyFont="1" applyBorder="1" applyAlignment="1" applyProtection="1">
      <alignment horizontal="center"/>
      <protection locked="0"/>
    </xf>
    <xf numFmtId="0" fontId="61" fillId="0" borderId="59" xfId="1" applyFont="1" applyBorder="1" applyAlignment="1">
      <alignment horizontal="center" vertical="center"/>
    </xf>
    <xf numFmtId="0" fontId="75" fillId="0" borderId="9" xfId="1" applyFont="1" applyBorder="1" applyAlignment="1">
      <alignment horizontal="center" vertical="center"/>
    </xf>
    <xf numFmtId="0" fontId="73" fillId="0" borderId="9" xfId="1" applyFont="1" applyBorder="1" applyAlignment="1">
      <alignment horizontal="center" vertical="center"/>
    </xf>
    <xf numFmtId="0" fontId="73" fillId="0" borderId="9" xfId="2" applyFont="1" applyBorder="1" applyAlignment="1">
      <alignment horizontal="center"/>
    </xf>
    <xf numFmtId="0" fontId="75" fillId="0" borderId="0" xfId="1" applyFont="1" applyAlignment="1">
      <alignment horizontal="center" vertical="center"/>
    </xf>
    <xf numFmtId="0" fontId="75" fillId="0" borderId="0" xfId="1" applyFont="1" applyAlignment="1">
      <alignment horizontal="center"/>
    </xf>
    <xf numFmtId="0" fontId="75" fillId="0" borderId="0" xfId="2" applyFont="1" applyAlignment="1">
      <alignment horizontal="center"/>
    </xf>
    <xf numFmtId="0" fontId="62" fillId="0" borderId="33" xfId="0" applyFont="1" applyBorder="1" applyAlignment="1">
      <alignment horizontal="center"/>
    </xf>
    <xf numFmtId="1" fontId="22" fillId="39" borderId="6" xfId="1" applyNumberFormat="1" applyFont="1" applyFill="1" applyBorder="1" applyAlignment="1">
      <alignment horizontal="center"/>
    </xf>
    <xf numFmtId="0" fontId="22" fillId="39" borderId="69" xfId="1" applyFont="1" applyFill="1" applyBorder="1" applyAlignment="1" applyProtection="1">
      <alignment horizontal="center"/>
      <protection locked="0"/>
    </xf>
    <xf numFmtId="165" fontId="12" fillId="0" borderId="229" xfId="1" applyNumberFormat="1" applyFont="1" applyBorder="1" applyAlignment="1">
      <alignment horizontal="center"/>
    </xf>
    <xf numFmtId="1" fontId="21" fillId="29" borderId="230" xfId="1" applyNumberFormat="1" applyFont="1" applyFill="1" applyBorder="1" applyAlignment="1" applyProtection="1">
      <alignment horizontal="center"/>
      <protection locked="0"/>
    </xf>
    <xf numFmtId="1" fontId="21" fillId="29" borderId="201" xfId="1" applyNumberFormat="1" applyFont="1" applyFill="1" applyBorder="1" applyAlignment="1" applyProtection="1">
      <alignment horizontal="center"/>
      <protection locked="0"/>
    </xf>
    <xf numFmtId="1" fontId="22" fillId="39" borderId="9" xfId="1" applyNumberFormat="1" applyFont="1" applyFill="1" applyBorder="1" applyAlignment="1">
      <alignment horizontal="center"/>
    </xf>
    <xf numFmtId="165" fontId="12" fillId="0" borderId="0" xfId="1" applyNumberFormat="1" applyFont="1" applyAlignment="1">
      <alignment horizontal="center"/>
    </xf>
    <xf numFmtId="1" fontId="21" fillId="29" borderId="231" xfId="1" applyNumberFormat="1" applyFont="1" applyFill="1" applyBorder="1" applyAlignment="1" applyProtection="1">
      <alignment horizontal="center"/>
      <protection locked="0"/>
    </xf>
    <xf numFmtId="1" fontId="22" fillId="39" borderId="29" xfId="1" applyNumberFormat="1" applyFont="1" applyFill="1" applyBorder="1" applyAlignment="1">
      <alignment horizontal="center"/>
    </xf>
    <xf numFmtId="0" fontId="22" fillId="39" borderId="9" xfId="1" applyFont="1" applyFill="1" applyBorder="1" applyAlignment="1" applyProtection="1">
      <alignment horizontal="center"/>
      <protection locked="0"/>
    </xf>
    <xf numFmtId="165" fontId="12" fillId="0" borderId="232" xfId="1" applyNumberFormat="1" applyFont="1" applyBorder="1" applyAlignment="1">
      <alignment horizontal="center"/>
    </xf>
    <xf numFmtId="1" fontId="21" fillId="29" borderId="204" xfId="1" applyNumberFormat="1" applyFont="1" applyFill="1" applyBorder="1" applyAlignment="1" applyProtection="1">
      <alignment horizontal="center"/>
      <protection locked="0"/>
    </xf>
    <xf numFmtId="165" fontId="12" fillId="0" borderId="233" xfId="1" applyNumberFormat="1" applyFont="1" applyBorder="1" applyAlignment="1">
      <alignment horizontal="center"/>
    </xf>
    <xf numFmtId="0" fontId="22" fillId="39" borderId="48" xfId="1" applyFont="1" applyFill="1" applyBorder="1" applyAlignment="1">
      <alignment horizontal="center"/>
    </xf>
    <xf numFmtId="0" fontId="22" fillId="39" borderId="59" xfId="1" applyFont="1" applyFill="1" applyBorder="1" applyAlignment="1">
      <alignment horizontal="center"/>
    </xf>
    <xf numFmtId="49" fontId="61" fillId="0" borderId="0" xfId="1" applyNumberFormat="1" applyFont="1" applyAlignment="1">
      <alignment horizontal="left"/>
    </xf>
    <xf numFmtId="0" fontId="61" fillId="0" borderId="0" xfId="2" applyFont="1"/>
    <xf numFmtId="0" fontId="61" fillId="0" borderId="0" xfId="0" applyFont="1"/>
    <xf numFmtId="49" fontId="61" fillId="0" borderId="0" xfId="1" applyNumberFormat="1" applyFont="1" applyAlignment="1">
      <alignment horizontal="left" vertical="center"/>
    </xf>
    <xf numFmtId="0" fontId="62" fillId="0" borderId="0" xfId="1" applyFont="1" applyAlignment="1">
      <alignment horizontal="center" vertical="center"/>
    </xf>
    <xf numFmtId="0" fontId="61" fillId="0" borderId="0" xfId="1" applyFont="1" applyAlignment="1">
      <alignment horizontal="center"/>
    </xf>
    <xf numFmtId="0" fontId="61" fillId="0" borderId="0" xfId="2" applyFont="1" applyAlignment="1">
      <alignment horizontal="center"/>
    </xf>
    <xf numFmtId="0" fontId="61" fillId="0" borderId="0" xfId="0" applyFont="1" applyAlignment="1">
      <alignment horizontal="center"/>
    </xf>
    <xf numFmtId="0" fontId="9" fillId="0" borderId="9" xfId="1" applyFont="1" applyBorder="1" applyAlignment="1">
      <alignment horizontal="center" vertical="center"/>
    </xf>
    <xf numFmtId="0" fontId="61" fillId="0" borderId="0" xfId="1" applyFont="1" applyAlignment="1">
      <alignment horizontal="left"/>
    </xf>
    <xf numFmtId="1" fontId="21" fillId="33" borderId="81" xfId="1" applyNumberFormat="1" applyFont="1" applyFill="1" applyBorder="1" applyAlignment="1" applyProtection="1">
      <alignment horizontal="center"/>
      <protection locked="0"/>
    </xf>
    <xf numFmtId="1" fontId="21" fillId="33" borderId="230" xfId="1" applyNumberFormat="1" applyFont="1" applyFill="1" applyBorder="1" applyAlignment="1" applyProtection="1">
      <alignment horizontal="center"/>
      <protection locked="0"/>
    </xf>
    <xf numFmtId="1" fontId="21" fillId="33" borderId="234" xfId="1" applyNumberFormat="1" applyFont="1" applyFill="1" applyBorder="1" applyAlignment="1" applyProtection="1">
      <alignment horizontal="center"/>
      <protection locked="0"/>
    </xf>
    <xf numFmtId="0" fontId="22" fillId="39" borderId="6" xfId="1" applyFont="1" applyFill="1" applyBorder="1" applyAlignment="1">
      <alignment horizontal="center"/>
    </xf>
    <xf numFmtId="0" fontId="22" fillId="39" borderId="9" xfId="1" applyFont="1" applyFill="1" applyBorder="1" applyAlignment="1">
      <alignment horizontal="center"/>
    </xf>
    <xf numFmtId="0" fontId="62" fillId="0" borderId="25" xfId="0" applyFont="1" applyBorder="1" applyAlignment="1">
      <alignment horizontal="center"/>
    </xf>
    <xf numFmtId="0" fontId="8" fillId="0" borderId="35" xfId="1" applyFont="1" applyBorder="1" applyAlignment="1">
      <alignment horizontal="left"/>
    </xf>
    <xf numFmtId="0" fontId="62" fillId="0" borderId="219" xfId="1" applyFont="1" applyBorder="1" applyAlignment="1">
      <alignment horizontal="left"/>
    </xf>
    <xf numFmtId="0" fontId="72" fillId="0" borderId="8" xfId="1" applyFont="1" applyBorder="1" applyAlignment="1">
      <alignment horizontal="left"/>
    </xf>
    <xf numFmtId="0" fontId="63" fillId="0" borderId="35" xfId="0" applyFont="1" applyBorder="1" applyAlignment="1">
      <alignment horizontal="center"/>
    </xf>
    <xf numFmtId="0" fontId="61" fillId="0" borderId="68" xfId="2" applyFont="1" applyBorder="1"/>
    <xf numFmtId="0" fontId="61" fillId="0" borderId="67" xfId="2" applyFont="1" applyBorder="1"/>
    <xf numFmtId="0" fontId="62" fillId="0" borderId="66" xfId="2" applyFont="1" applyBorder="1" applyAlignment="1">
      <alignment horizontal="center"/>
    </xf>
    <xf numFmtId="0" fontId="8" fillId="0" borderId="34" xfId="1" applyFont="1" applyBorder="1" applyAlignment="1">
      <alignment horizontal="center"/>
    </xf>
    <xf numFmtId="0" fontId="8" fillId="0" borderId="0" xfId="1" applyFont="1" applyAlignment="1">
      <alignment horizontal="center" vertical="center"/>
    </xf>
    <xf numFmtId="2" fontId="22" fillId="0" borderId="34" xfId="1" applyNumberFormat="1" applyFont="1" applyBorder="1" applyAlignment="1" applyProtection="1">
      <alignment horizontal="center" vertical="center"/>
      <protection locked="0"/>
    </xf>
    <xf numFmtId="49" fontId="62" fillId="0" borderId="36" xfId="1" applyNumberFormat="1" applyFont="1" applyBorder="1" applyAlignment="1">
      <alignment horizontal="left"/>
    </xf>
    <xf numFmtId="0" fontId="8" fillId="0" borderId="35" xfId="1" applyFont="1" applyBorder="1" applyAlignment="1">
      <alignment horizontal="center"/>
    </xf>
    <xf numFmtId="0" fontId="8" fillId="0" borderId="6" xfId="1" applyFont="1" applyBorder="1" applyAlignment="1">
      <alignment horizontal="center" vertical="center"/>
    </xf>
    <xf numFmtId="0" fontId="62" fillId="0" borderId="0" xfId="0" applyFont="1" applyAlignment="1">
      <alignment horizontal="center" vertical="center" wrapText="1"/>
    </xf>
    <xf numFmtId="0" fontId="8" fillId="0" borderId="24" xfId="1" applyFont="1" applyBorder="1" applyAlignment="1">
      <alignment horizontal="left"/>
    </xf>
    <xf numFmtId="2" fontId="22" fillId="0" borderId="7" xfId="1" applyNumberFormat="1" applyFont="1" applyBorder="1" applyAlignment="1">
      <alignment horizontal="center"/>
    </xf>
    <xf numFmtId="1" fontId="53" fillId="5" borderId="33" xfId="0" applyNumberFormat="1" applyFont="1" applyFill="1" applyBorder="1" applyAlignment="1">
      <alignment horizontal="center"/>
    </xf>
    <xf numFmtId="1" fontId="53" fillId="5" borderId="97" xfId="0" applyNumberFormat="1" applyFont="1" applyFill="1" applyBorder="1" applyAlignment="1">
      <alignment horizontal="center"/>
    </xf>
    <xf numFmtId="166" fontId="25" fillId="0" borderId="115" xfId="1" applyNumberFormat="1" applyFont="1" applyBorder="1" applyAlignment="1" applyProtection="1">
      <alignment horizontal="center"/>
      <protection locked="0"/>
    </xf>
    <xf numFmtId="1" fontId="48" fillId="36" borderId="25" xfId="1" applyNumberFormat="1" applyFont="1" applyFill="1" applyBorder="1" applyAlignment="1" applyProtection="1">
      <alignment horizontal="center"/>
      <protection locked="0"/>
    </xf>
    <xf numFmtId="1" fontId="48" fillId="36" borderId="126" xfId="1" applyNumberFormat="1" applyFont="1" applyFill="1" applyBorder="1" applyAlignment="1" applyProtection="1">
      <alignment horizontal="center"/>
      <protection locked="0"/>
    </xf>
    <xf numFmtId="164" fontId="64" fillId="3" borderId="25" xfId="0" applyNumberFormat="1" applyFont="1" applyFill="1" applyBorder="1" applyAlignment="1">
      <alignment horizontal="center"/>
    </xf>
    <xf numFmtId="0" fontId="62" fillId="0" borderId="126" xfId="2" applyFont="1" applyBorder="1" applyAlignment="1">
      <alignment horizontal="center"/>
    </xf>
    <xf numFmtId="0" fontId="64" fillId="0" borderId="10" xfId="0" applyFont="1" applyBorder="1"/>
    <xf numFmtId="164" fontId="2" fillId="3" borderId="97" xfId="0" applyNumberFormat="1" applyFont="1" applyFill="1" applyBorder="1" applyAlignment="1">
      <alignment horizontal="center"/>
    </xf>
    <xf numFmtId="0" fontId="22" fillId="0" borderId="8" xfId="1" applyFont="1" applyBorder="1" applyAlignment="1">
      <alignment horizontal="center"/>
    </xf>
    <xf numFmtId="0" fontId="61" fillId="0" borderId="235" xfId="2" applyFont="1" applyBorder="1" applyAlignment="1">
      <alignment horizontal="center"/>
    </xf>
    <xf numFmtId="0" fontId="62" fillId="0" borderId="24" xfId="2" applyFont="1" applyBorder="1"/>
    <xf numFmtId="0" fontId="61" fillId="0" borderId="7" xfId="0" applyFont="1" applyBorder="1"/>
    <xf numFmtId="0" fontId="62" fillId="0" borderId="117" xfId="0" applyFont="1" applyBorder="1"/>
    <xf numFmtId="0" fontId="62" fillId="0" borderId="117" xfId="0" applyFont="1" applyBorder="1" applyAlignment="1">
      <alignment horizontal="center"/>
    </xf>
    <xf numFmtId="0" fontId="62" fillId="0" borderId="9" xfId="2" applyFont="1" applyBorder="1" applyAlignment="1">
      <alignment horizontal="center" vertical="center" wrapText="1"/>
    </xf>
    <xf numFmtId="166" fontId="3" fillId="0" borderId="64" xfId="1" applyNumberFormat="1" applyFont="1" applyBorder="1" applyAlignment="1" applyProtection="1">
      <alignment horizontal="center" vertical="center"/>
      <protection locked="0"/>
    </xf>
    <xf numFmtId="166" fontId="2" fillId="0" borderId="10" xfId="2" applyNumberFormat="1" applyFont="1" applyBorder="1" applyAlignment="1">
      <alignment horizontal="center"/>
    </xf>
    <xf numFmtId="166" fontId="2" fillId="0" borderId="10" xfId="2" applyNumberFormat="1" applyFont="1" applyBorder="1" applyAlignment="1">
      <alignment horizontal="center" vertical="center"/>
    </xf>
    <xf numFmtId="166" fontId="3" fillId="0" borderId="23" xfId="1" applyNumberFormat="1" applyFont="1" applyBorder="1" applyAlignment="1" applyProtection="1">
      <alignment horizontal="center"/>
      <protection locked="0"/>
    </xf>
    <xf numFmtId="166" fontId="3" fillId="0" borderId="10" xfId="1" applyNumberFormat="1" applyFont="1" applyBorder="1" applyAlignment="1" applyProtection="1">
      <alignment horizontal="center" vertical="center"/>
      <protection locked="0"/>
    </xf>
    <xf numFmtId="166" fontId="3" fillId="0" borderId="23" xfId="1" applyNumberFormat="1" applyFont="1" applyBorder="1" applyAlignment="1" applyProtection="1">
      <alignment horizontal="center" vertical="center"/>
      <protection locked="0"/>
    </xf>
    <xf numFmtId="166" fontId="2" fillId="0" borderId="23" xfId="2" applyNumberFormat="1" applyFont="1" applyBorder="1" applyAlignment="1">
      <alignment horizontal="center"/>
    </xf>
    <xf numFmtId="166" fontId="2" fillId="0" borderId="23" xfId="2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1" fontId="2" fillId="39" borderId="126" xfId="1" applyNumberFormat="1" applyFill="1" applyBorder="1" applyAlignment="1">
      <alignment horizontal="center"/>
    </xf>
    <xf numFmtId="1" fontId="2" fillId="39" borderId="173" xfId="1" applyNumberFormat="1" applyFill="1" applyBorder="1" applyAlignment="1">
      <alignment horizontal="center"/>
    </xf>
    <xf numFmtId="1" fontId="2" fillId="39" borderId="9" xfId="1" applyNumberFormat="1" applyFill="1" applyBorder="1" applyAlignment="1">
      <alignment horizontal="center"/>
    </xf>
    <xf numFmtId="1" fontId="2" fillId="39" borderId="133" xfId="1" applyNumberFormat="1" applyFill="1" applyBorder="1" applyAlignment="1">
      <alignment horizontal="center"/>
    </xf>
    <xf numFmtId="1" fontId="2" fillId="39" borderId="194" xfId="1" applyNumberFormat="1" applyFill="1" applyBorder="1" applyAlignment="1">
      <alignment horizontal="center"/>
    </xf>
    <xf numFmtId="0" fontId="2" fillId="39" borderId="126" xfId="1" applyFill="1" applyBorder="1" applyAlignment="1">
      <alignment horizontal="center"/>
    </xf>
    <xf numFmtId="166" fontId="25" fillId="0" borderId="36" xfId="0" applyNumberFormat="1" applyFont="1" applyBorder="1" applyAlignment="1">
      <alignment horizontal="center"/>
    </xf>
    <xf numFmtId="0" fontId="70" fillId="32" borderId="22" xfId="1" applyFont="1" applyFill="1" applyBorder="1" applyAlignment="1">
      <alignment horizontal="center"/>
    </xf>
    <xf numFmtId="0" fontId="65" fillId="32" borderId="134" xfId="1" applyFont="1" applyFill="1" applyBorder="1" applyAlignment="1">
      <alignment horizontal="center"/>
    </xf>
    <xf numFmtId="165" fontId="69" fillId="0" borderId="157" xfId="1" applyNumberFormat="1" applyFont="1" applyBorder="1" applyAlignment="1">
      <alignment horizontal="center"/>
    </xf>
    <xf numFmtId="166" fontId="25" fillId="0" borderId="23" xfId="2" applyNumberFormat="1" applyFont="1" applyBorder="1" applyAlignment="1">
      <alignment horizontal="center"/>
    </xf>
    <xf numFmtId="166" fontId="22" fillId="0" borderId="36" xfId="1" applyNumberFormat="1" applyFont="1" applyBorder="1" applyAlignment="1" applyProtection="1">
      <alignment horizontal="center" vertical="center"/>
      <protection locked="0"/>
    </xf>
    <xf numFmtId="0" fontId="22" fillId="0" borderId="37" xfId="1" applyFont="1" applyBorder="1" applyAlignment="1">
      <alignment horizontal="center"/>
    </xf>
    <xf numFmtId="166" fontId="22" fillId="0" borderId="37" xfId="1" applyNumberFormat="1" applyFont="1" applyBorder="1" applyAlignment="1" applyProtection="1">
      <alignment horizontal="center"/>
      <protection locked="0"/>
    </xf>
    <xf numFmtId="0" fontId="25" fillId="0" borderId="24" xfId="1" applyFont="1" applyBorder="1" applyAlignment="1" applyProtection="1">
      <alignment horizontal="center"/>
      <protection locked="0"/>
    </xf>
    <xf numFmtId="0" fontId="22" fillId="0" borderId="22" xfId="1" applyFont="1" applyBorder="1" applyAlignment="1">
      <alignment horizontal="center"/>
    </xf>
    <xf numFmtId="49" fontId="61" fillId="0" borderId="35" xfId="1" applyNumberFormat="1" applyFont="1" applyBorder="1" applyAlignment="1">
      <alignment horizontal="left" vertical="center"/>
    </xf>
    <xf numFmtId="166" fontId="22" fillId="0" borderId="236" xfId="1" applyNumberFormat="1" applyFont="1" applyBorder="1" applyAlignment="1" applyProtection="1">
      <alignment horizontal="center"/>
      <protection locked="0"/>
    </xf>
    <xf numFmtId="166" fontId="25" fillId="0" borderId="37" xfId="1" applyNumberFormat="1" applyFont="1" applyBorder="1" applyAlignment="1" applyProtection="1">
      <alignment horizontal="center"/>
      <protection locked="0"/>
    </xf>
    <xf numFmtId="1" fontId="22" fillId="0" borderId="213" xfId="1" applyNumberFormat="1" applyFont="1" applyBorder="1" applyAlignment="1" applyProtection="1">
      <alignment horizontal="center"/>
      <protection locked="0"/>
    </xf>
    <xf numFmtId="1" fontId="77" fillId="39" borderId="126" xfId="1" applyNumberFormat="1" applyFont="1" applyFill="1" applyBorder="1" applyAlignment="1">
      <alignment horizontal="center"/>
    </xf>
    <xf numFmtId="1" fontId="77" fillId="39" borderId="173" xfId="1" applyNumberFormat="1" applyFont="1" applyFill="1" applyBorder="1" applyAlignment="1">
      <alignment horizontal="center"/>
    </xf>
    <xf numFmtId="0" fontId="77" fillId="39" borderId="126" xfId="1" applyFont="1" applyFill="1" applyBorder="1" applyAlignment="1">
      <alignment horizontal="center"/>
    </xf>
    <xf numFmtId="1" fontId="77" fillId="39" borderId="133" xfId="1" applyNumberFormat="1" applyFont="1" applyFill="1" applyBorder="1" applyAlignment="1">
      <alignment horizontal="center"/>
    </xf>
    <xf numFmtId="1" fontId="77" fillId="39" borderId="194" xfId="1" applyNumberFormat="1" applyFont="1" applyFill="1" applyBorder="1" applyAlignment="1">
      <alignment horizontal="center"/>
    </xf>
    <xf numFmtId="0" fontId="66" fillId="38" borderId="226" xfId="1" applyFont="1" applyFill="1" applyBorder="1" applyAlignment="1">
      <alignment horizontal="center"/>
    </xf>
    <xf numFmtId="1" fontId="68" fillId="0" borderId="143" xfId="1" applyNumberFormat="1" applyFont="1" applyBorder="1" applyAlignment="1">
      <alignment horizontal="center"/>
    </xf>
    <xf numFmtId="0" fontId="65" fillId="38" borderId="51" xfId="1" applyFont="1" applyFill="1" applyBorder="1" applyAlignment="1">
      <alignment horizontal="center"/>
    </xf>
    <xf numFmtId="1" fontId="68" fillId="37" borderId="174" xfId="1" applyNumberFormat="1" applyFont="1" applyFill="1" applyBorder="1" applyAlignment="1" applyProtection="1">
      <alignment horizontal="center"/>
      <protection locked="0"/>
    </xf>
    <xf numFmtId="1" fontId="48" fillId="36" borderId="173" xfId="1" applyNumberFormat="1" applyFont="1" applyFill="1" applyBorder="1" applyAlignment="1">
      <alignment horizontal="center"/>
    </xf>
    <xf numFmtId="0" fontId="65" fillId="38" borderId="118" xfId="1" applyFont="1" applyFill="1" applyBorder="1" applyAlignment="1">
      <alignment horizontal="center"/>
    </xf>
    <xf numFmtId="0" fontId="66" fillId="38" borderId="51" xfId="1" applyFont="1" applyFill="1" applyBorder="1" applyAlignment="1">
      <alignment horizontal="center"/>
    </xf>
    <xf numFmtId="1" fontId="69" fillId="0" borderId="78" xfId="1" applyNumberFormat="1" applyFont="1" applyBorder="1" applyAlignment="1">
      <alignment horizontal="center"/>
    </xf>
    <xf numFmtId="1" fontId="69" fillId="31" borderId="239" xfId="1" applyNumberFormat="1" applyFont="1" applyFill="1" applyBorder="1" applyAlignment="1" applyProtection="1">
      <alignment horizontal="center"/>
      <protection locked="0"/>
    </xf>
    <xf numFmtId="166" fontId="22" fillId="0" borderId="141" xfId="1" applyNumberFormat="1" applyFont="1" applyBorder="1" applyAlignment="1" applyProtection="1">
      <alignment horizontal="center"/>
      <protection locked="0"/>
    </xf>
    <xf numFmtId="166" fontId="22" fillId="0" borderId="240" xfId="1" applyNumberFormat="1" applyFont="1" applyBorder="1" applyAlignment="1" applyProtection="1">
      <alignment horizontal="center"/>
      <protection locked="0"/>
    </xf>
    <xf numFmtId="49" fontId="8" fillId="0" borderId="8" xfId="1" applyNumberFormat="1" applyFont="1" applyBorder="1" applyAlignment="1">
      <alignment horizontal="left"/>
    </xf>
    <xf numFmtId="0" fontId="65" fillId="38" borderId="241" xfId="1" applyFont="1" applyFill="1" applyBorder="1" applyAlignment="1">
      <alignment horizontal="center"/>
    </xf>
    <xf numFmtId="1" fontId="68" fillId="0" borderId="17" xfId="1" applyNumberFormat="1" applyFont="1" applyBorder="1" applyAlignment="1">
      <alignment horizontal="center"/>
    </xf>
    <xf numFmtId="1" fontId="69" fillId="0" borderId="28" xfId="1" applyNumberFormat="1" applyFont="1" applyBorder="1" applyAlignment="1">
      <alignment horizontal="center"/>
    </xf>
    <xf numFmtId="1" fontId="68" fillId="0" borderId="28" xfId="1" applyNumberFormat="1" applyFont="1" applyBorder="1" applyAlignment="1">
      <alignment horizontal="center"/>
    </xf>
    <xf numFmtId="1" fontId="68" fillId="0" borderId="7" xfId="1" applyNumberFormat="1" applyFont="1" applyBorder="1" applyAlignment="1">
      <alignment horizontal="center"/>
    </xf>
    <xf numFmtId="0" fontId="65" fillId="38" borderId="185" xfId="1" applyFont="1" applyFill="1" applyBorder="1" applyAlignment="1" applyProtection="1">
      <alignment horizontal="center"/>
      <protection locked="0"/>
    </xf>
    <xf numFmtId="0" fontId="26" fillId="6" borderId="51" xfId="1" applyFont="1" applyFill="1" applyBorder="1" applyAlignment="1">
      <alignment horizontal="center"/>
    </xf>
    <xf numFmtId="0" fontId="65" fillId="38" borderId="237" xfId="1" applyFont="1" applyFill="1" applyBorder="1" applyAlignment="1">
      <alignment horizontal="center"/>
    </xf>
    <xf numFmtId="0" fontId="66" fillId="38" borderId="97" xfId="1" applyFont="1" applyFill="1" applyBorder="1" applyAlignment="1">
      <alignment horizontal="center"/>
    </xf>
    <xf numFmtId="0" fontId="67" fillId="38" borderId="51" xfId="1" applyFont="1" applyFill="1" applyBorder="1" applyAlignment="1">
      <alignment horizontal="center"/>
    </xf>
    <xf numFmtId="0" fontId="65" fillId="38" borderId="97" xfId="1" applyFont="1" applyFill="1" applyBorder="1" applyAlignment="1">
      <alignment horizontal="center"/>
    </xf>
    <xf numFmtId="0" fontId="67" fillId="38" borderId="97" xfId="1" applyFont="1" applyFill="1" applyBorder="1" applyAlignment="1">
      <alignment horizontal="center"/>
    </xf>
    <xf numFmtId="0" fontId="66" fillId="38" borderId="237" xfId="1" applyFont="1" applyFill="1" applyBorder="1" applyAlignment="1">
      <alignment horizontal="center"/>
    </xf>
    <xf numFmtId="0" fontId="26" fillId="6" borderId="198" xfId="1" applyFont="1" applyFill="1" applyBorder="1" applyAlignment="1">
      <alignment horizontal="center"/>
    </xf>
    <xf numFmtId="0" fontId="65" fillId="38" borderId="119" xfId="1" applyFont="1" applyFill="1" applyBorder="1" applyAlignment="1">
      <alignment horizontal="center"/>
    </xf>
    <xf numFmtId="0" fontId="22" fillId="38" borderId="51" xfId="1" applyFont="1" applyFill="1" applyBorder="1" applyAlignment="1">
      <alignment horizontal="center"/>
    </xf>
    <xf numFmtId="0" fontId="48" fillId="36" borderId="173" xfId="1" applyFont="1" applyFill="1" applyBorder="1" applyAlignment="1">
      <alignment horizontal="center"/>
    </xf>
    <xf numFmtId="0" fontId="65" fillId="38" borderId="225" xfId="1" applyFont="1" applyFill="1" applyBorder="1" applyAlignment="1">
      <alignment horizontal="center"/>
    </xf>
    <xf numFmtId="1" fontId="69" fillId="0" borderId="238" xfId="1" applyNumberFormat="1" applyFont="1" applyBorder="1" applyAlignment="1">
      <alignment horizontal="center"/>
    </xf>
    <xf numFmtId="0" fontId="22" fillId="38" borderId="244" xfId="1" applyFont="1" applyFill="1" applyBorder="1" applyAlignment="1">
      <alignment horizontal="center"/>
    </xf>
    <xf numFmtId="1" fontId="22" fillId="38" borderId="225" xfId="1" applyNumberFormat="1" applyFont="1" applyFill="1" applyBorder="1" applyAlignment="1">
      <alignment horizontal="center"/>
    </xf>
    <xf numFmtId="0" fontId="22" fillId="38" borderId="225" xfId="1" applyFont="1" applyFill="1" applyBorder="1" applyAlignment="1">
      <alignment horizontal="center"/>
    </xf>
    <xf numFmtId="0" fontId="22" fillId="38" borderId="225" xfId="1" applyFont="1" applyFill="1" applyBorder="1" applyAlignment="1" applyProtection="1">
      <alignment horizontal="center"/>
      <protection locked="0"/>
    </xf>
    <xf numFmtId="0" fontId="22" fillId="38" borderId="241" xfId="1" applyFont="1" applyFill="1" applyBorder="1" applyAlignment="1">
      <alignment horizontal="center"/>
    </xf>
    <xf numFmtId="2" fontId="22" fillId="0" borderId="191" xfId="1" applyNumberFormat="1" applyFont="1" applyBorder="1" applyAlignment="1" applyProtection="1">
      <alignment horizontal="center"/>
      <protection locked="0"/>
    </xf>
    <xf numFmtId="0" fontId="22" fillId="37" borderId="242" xfId="1" applyFont="1" applyFill="1" applyBorder="1" applyAlignment="1">
      <alignment horizontal="center"/>
    </xf>
    <xf numFmtId="0" fontId="22" fillId="37" borderId="35" xfId="1" applyFont="1" applyFill="1" applyBorder="1" applyAlignment="1">
      <alignment horizontal="center"/>
    </xf>
    <xf numFmtId="166" fontId="25" fillId="37" borderId="24" xfId="1" applyNumberFormat="1" applyFont="1" applyFill="1" applyBorder="1" applyAlignment="1" applyProtection="1">
      <alignment horizontal="center"/>
      <protection locked="0"/>
    </xf>
    <xf numFmtId="1" fontId="25" fillId="37" borderId="174" xfId="1" applyNumberFormat="1" applyFont="1" applyFill="1" applyBorder="1" applyAlignment="1">
      <alignment horizontal="center"/>
    </xf>
    <xf numFmtId="1" fontId="22" fillId="37" borderId="242" xfId="1" applyNumberFormat="1" applyFont="1" applyFill="1" applyBorder="1" applyAlignment="1">
      <alignment horizontal="center"/>
    </xf>
    <xf numFmtId="1" fontId="22" fillId="37" borderId="0" xfId="1" applyNumberFormat="1" applyFont="1" applyFill="1" applyAlignment="1">
      <alignment horizontal="center"/>
    </xf>
    <xf numFmtId="166" fontId="22" fillId="37" borderId="115" xfId="1" applyNumberFormat="1" applyFont="1" applyFill="1" applyBorder="1" applyAlignment="1" applyProtection="1">
      <alignment horizontal="center"/>
      <protection locked="0"/>
    </xf>
    <xf numFmtId="166" fontId="25" fillId="37" borderId="197" xfId="1" applyNumberFormat="1" applyFont="1" applyFill="1" applyBorder="1" applyAlignment="1" applyProtection="1">
      <alignment horizontal="center"/>
      <protection locked="0"/>
    </xf>
    <xf numFmtId="1" fontId="25" fillId="37" borderId="174" xfId="1" applyNumberFormat="1" applyFont="1" applyFill="1" applyBorder="1" applyAlignment="1" applyProtection="1">
      <alignment horizontal="center"/>
      <protection locked="0"/>
    </xf>
    <xf numFmtId="0" fontId="48" fillId="36" borderId="194" xfId="1" applyFont="1" applyFill="1" applyBorder="1" applyAlignment="1">
      <alignment horizontal="center"/>
    </xf>
    <xf numFmtId="0" fontId="65" fillId="38" borderId="245" xfId="1" applyFont="1" applyFill="1" applyBorder="1" applyAlignment="1" applyProtection="1">
      <alignment horizontal="center"/>
      <protection locked="0"/>
    </xf>
    <xf numFmtId="49" fontId="62" fillId="0" borderId="35" xfId="1" applyNumberFormat="1" applyFont="1" applyBorder="1" applyAlignment="1">
      <alignment horizontal="left"/>
    </xf>
    <xf numFmtId="49" fontId="61" fillId="0" borderId="49" xfId="1" applyNumberFormat="1" applyFont="1" applyBorder="1" applyAlignment="1">
      <alignment horizontal="left"/>
    </xf>
    <xf numFmtId="49" fontId="61" fillId="0" borderId="24" xfId="1" applyNumberFormat="1" applyFont="1" applyBorder="1" applyAlignment="1">
      <alignment horizontal="left"/>
    </xf>
    <xf numFmtId="0" fontId="66" fillId="38" borderId="245" xfId="1" applyFont="1" applyFill="1" applyBorder="1" applyAlignment="1" applyProtection="1">
      <alignment horizontal="center"/>
      <protection locked="0"/>
    </xf>
    <xf numFmtId="49" fontId="62" fillId="0" borderId="24" xfId="1" applyNumberFormat="1" applyFont="1" applyBorder="1" applyAlignment="1">
      <alignment horizontal="left"/>
    </xf>
    <xf numFmtId="0" fontId="66" fillId="38" borderId="244" xfId="1" applyFont="1" applyFill="1" applyBorder="1" applyAlignment="1">
      <alignment horizontal="center"/>
    </xf>
    <xf numFmtId="0" fontId="66" fillId="38" borderId="246" xfId="1" applyFont="1" applyFill="1" applyBorder="1" applyAlignment="1" applyProtection="1">
      <alignment horizontal="center"/>
      <protection locked="0"/>
    </xf>
    <xf numFmtId="1" fontId="69" fillId="0" borderId="247" xfId="1" applyNumberFormat="1" applyFont="1" applyBorder="1" applyAlignment="1">
      <alignment horizontal="center"/>
    </xf>
    <xf numFmtId="1" fontId="69" fillId="0" borderId="0" xfId="1" applyNumberFormat="1" applyFont="1" applyAlignment="1">
      <alignment horizontal="center"/>
    </xf>
    <xf numFmtId="1" fontId="48" fillId="36" borderId="38" xfId="1" applyNumberFormat="1" applyFont="1" applyFill="1" applyBorder="1" applyAlignment="1">
      <alignment horizontal="center"/>
    </xf>
    <xf numFmtId="1" fontId="65" fillId="38" borderId="97" xfId="1" applyNumberFormat="1" applyFont="1" applyFill="1" applyBorder="1" applyAlignment="1">
      <alignment horizontal="center"/>
    </xf>
    <xf numFmtId="0" fontId="22" fillId="38" borderId="97" xfId="1" applyFont="1" applyFill="1" applyBorder="1" applyAlignment="1">
      <alignment horizontal="center"/>
    </xf>
    <xf numFmtId="0" fontId="70" fillId="38" borderId="51" xfId="1" applyFont="1" applyFill="1" applyBorder="1" applyAlignment="1">
      <alignment horizontal="center"/>
    </xf>
    <xf numFmtId="0" fontId="65" fillId="38" borderId="129" xfId="1" applyFont="1" applyFill="1" applyBorder="1" applyAlignment="1">
      <alignment horizontal="center"/>
    </xf>
    <xf numFmtId="0" fontId="66" fillId="38" borderId="243" xfId="1" applyFont="1" applyFill="1" applyBorder="1" applyAlignment="1">
      <alignment horizontal="center"/>
    </xf>
    <xf numFmtId="0" fontId="70" fillId="38" borderId="97" xfId="1" applyFont="1" applyFill="1" applyBorder="1" applyAlignment="1">
      <alignment horizontal="center"/>
    </xf>
    <xf numFmtId="0" fontId="70" fillId="38" borderId="129" xfId="1" applyFont="1" applyFill="1" applyBorder="1" applyAlignment="1">
      <alignment horizontal="center"/>
    </xf>
    <xf numFmtId="1" fontId="68" fillId="0" borderId="205" xfId="1" applyNumberFormat="1" applyFont="1" applyBorder="1" applyAlignment="1">
      <alignment horizontal="center"/>
    </xf>
    <xf numFmtId="1" fontId="68" fillId="0" borderId="247" xfId="1" applyNumberFormat="1" applyFont="1" applyBorder="1" applyAlignment="1">
      <alignment horizontal="center"/>
    </xf>
    <xf numFmtId="1" fontId="69" fillId="0" borderId="205" xfId="1" applyNumberFormat="1" applyFont="1" applyBorder="1" applyAlignment="1">
      <alignment horizontal="center"/>
    </xf>
    <xf numFmtId="1" fontId="68" fillId="0" borderId="0" xfId="1" applyNumberFormat="1" applyFont="1" applyAlignment="1">
      <alignment horizontal="center"/>
    </xf>
    <xf numFmtId="1" fontId="68" fillId="0" borderId="62" xfId="1" applyNumberFormat="1" applyFont="1" applyBorder="1" applyAlignment="1">
      <alignment horizontal="center"/>
    </xf>
    <xf numFmtId="1" fontId="68" fillId="0" borderId="9" xfId="1" applyNumberFormat="1" applyFont="1" applyBorder="1" applyAlignment="1">
      <alignment horizontal="center"/>
    </xf>
    <xf numFmtId="1" fontId="68" fillId="0" borderId="25" xfId="1" applyNumberFormat="1" applyFont="1" applyBorder="1" applyAlignment="1">
      <alignment horizontal="center"/>
    </xf>
    <xf numFmtId="1" fontId="68" fillId="0" borderId="29" xfId="1" applyNumberFormat="1" applyFont="1" applyBorder="1" applyAlignment="1">
      <alignment horizontal="center"/>
    </xf>
    <xf numFmtId="0" fontId="65" fillId="38" borderId="122" xfId="1" applyFont="1" applyFill="1" applyBorder="1" applyAlignment="1">
      <alignment horizontal="center"/>
    </xf>
    <xf numFmtId="0" fontId="65" fillId="38" borderId="123" xfId="1" applyFont="1" applyFill="1" applyBorder="1" applyAlignment="1">
      <alignment horizontal="center"/>
    </xf>
    <xf numFmtId="0" fontId="22" fillId="38" borderId="122" xfId="1" applyFont="1" applyFill="1" applyBorder="1" applyAlignment="1">
      <alignment horizontal="center"/>
    </xf>
    <xf numFmtId="0" fontId="66" fillId="38" borderId="122" xfId="1" applyFont="1" applyFill="1" applyBorder="1" applyAlignment="1">
      <alignment horizontal="center"/>
    </xf>
    <xf numFmtId="0" fontId="66" fillId="38" borderId="129" xfId="1" applyFont="1" applyFill="1" applyBorder="1" applyAlignment="1">
      <alignment horizontal="center"/>
    </xf>
    <xf numFmtId="0" fontId="70" fillId="38" borderId="123" xfId="1" applyFont="1" applyFill="1" applyBorder="1" applyAlignment="1">
      <alignment horizontal="center"/>
    </xf>
    <xf numFmtId="1" fontId="65" fillId="38" borderId="243" xfId="1" applyNumberFormat="1" applyFont="1" applyFill="1" applyBorder="1" applyAlignment="1">
      <alignment horizontal="center"/>
    </xf>
    <xf numFmtId="1" fontId="66" fillId="38" borderId="248" xfId="1" applyNumberFormat="1" applyFont="1" applyFill="1" applyBorder="1" applyAlignment="1">
      <alignment horizontal="center"/>
    </xf>
    <xf numFmtId="1" fontId="65" fillId="38" borderId="248" xfId="1" applyNumberFormat="1" applyFont="1" applyFill="1" applyBorder="1" applyAlignment="1">
      <alignment horizontal="center"/>
    </xf>
    <xf numFmtId="1" fontId="65" fillId="38" borderId="249" xfId="1" applyNumberFormat="1" applyFont="1" applyFill="1" applyBorder="1" applyAlignment="1">
      <alignment horizontal="center"/>
    </xf>
    <xf numFmtId="1" fontId="22" fillId="38" borderId="248" xfId="1" applyNumberFormat="1" applyFont="1" applyFill="1" applyBorder="1" applyAlignment="1">
      <alignment horizontal="center"/>
    </xf>
    <xf numFmtId="1" fontId="65" fillId="38" borderId="250" xfId="1" applyNumberFormat="1" applyFont="1" applyFill="1" applyBorder="1" applyAlignment="1">
      <alignment horizontal="center"/>
    </xf>
    <xf numFmtId="1" fontId="65" fillId="38" borderId="123" xfId="1" applyNumberFormat="1" applyFont="1" applyFill="1" applyBorder="1" applyAlignment="1">
      <alignment horizontal="center"/>
    </xf>
    <xf numFmtId="1" fontId="66" fillId="38" borderId="249" xfId="1" applyNumberFormat="1" applyFont="1" applyFill="1" applyBorder="1" applyAlignment="1">
      <alignment horizontal="center"/>
    </xf>
    <xf numFmtId="1" fontId="70" fillId="38" borderId="249" xfId="1" applyNumberFormat="1" applyFont="1" applyFill="1" applyBorder="1" applyAlignment="1">
      <alignment horizontal="center"/>
    </xf>
    <xf numFmtId="1" fontId="22" fillId="38" borderId="97" xfId="1" applyNumberFormat="1" applyFont="1" applyFill="1" applyBorder="1" applyAlignment="1">
      <alignment horizontal="center"/>
    </xf>
    <xf numFmtId="1" fontId="66" fillId="38" borderId="97" xfId="1" applyNumberFormat="1" applyFont="1" applyFill="1" applyBorder="1" applyAlignment="1">
      <alignment horizontal="center"/>
    </xf>
    <xf numFmtId="1" fontId="65" fillId="38" borderId="251" xfId="1" applyNumberFormat="1" applyFont="1" applyFill="1" applyBorder="1" applyAlignment="1">
      <alignment horizontal="center"/>
    </xf>
    <xf numFmtId="1" fontId="66" fillId="38" borderId="123" xfId="1" applyNumberFormat="1" applyFont="1" applyFill="1" applyBorder="1" applyAlignment="1">
      <alignment horizontal="center"/>
    </xf>
    <xf numFmtId="1" fontId="70" fillId="38" borderId="123" xfId="1" applyNumberFormat="1" applyFont="1" applyFill="1" applyBorder="1" applyAlignment="1">
      <alignment horizontal="center"/>
    </xf>
    <xf numFmtId="1" fontId="22" fillId="38" borderId="123" xfId="1" applyNumberFormat="1" applyFont="1" applyFill="1" applyBorder="1" applyAlignment="1">
      <alignment horizontal="center"/>
    </xf>
    <xf numFmtId="1" fontId="70" fillId="38" borderId="97" xfId="1" applyNumberFormat="1" applyFont="1" applyFill="1" applyBorder="1" applyAlignment="1">
      <alignment horizontal="center"/>
    </xf>
    <xf numFmtId="0" fontId="66" fillId="38" borderId="126" xfId="1" applyFont="1" applyFill="1" applyBorder="1" applyAlignment="1">
      <alignment horizontal="center"/>
    </xf>
    <xf numFmtId="0" fontId="65" fillId="38" borderId="252" xfId="1" applyFont="1" applyFill="1" applyBorder="1" applyAlignment="1">
      <alignment horizontal="center"/>
    </xf>
    <xf numFmtId="1" fontId="68" fillId="37" borderId="33" xfId="1" applyNumberFormat="1" applyFont="1" applyFill="1" applyBorder="1" applyAlignment="1" applyProtection="1">
      <alignment horizontal="center"/>
      <protection locked="0"/>
    </xf>
    <xf numFmtId="1" fontId="68" fillId="37" borderId="9" xfId="1" applyNumberFormat="1" applyFont="1" applyFill="1" applyBorder="1" applyAlignment="1" applyProtection="1">
      <alignment horizontal="center"/>
      <protection locked="0"/>
    </xf>
    <xf numFmtId="1" fontId="68" fillId="37" borderId="29" xfId="1" applyNumberFormat="1" applyFont="1" applyFill="1" applyBorder="1" applyAlignment="1" applyProtection="1">
      <alignment horizontal="center"/>
      <protection locked="0"/>
    </xf>
    <xf numFmtId="1" fontId="68" fillId="37" borderId="25" xfId="1" applyNumberFormat="1" applyFont="1" applyFill="1" applyBorder="1" applyAlignment="1" applyProtection="1">
      <alignment horizontal="center"/>
      <protection locked="0"/>
    </xf>
    <xf numFmtId="1" fontId="68" fillId="37" borderId="69" xfId="1" applyNumberFormat="1" applyFont="1" applyFill="1" applyBorder="1" applyAlignment="1" applyProtection="1">
      <alignment horizontal="center"/>
      <protection locked="0"/>
    </xf>
    <xf numFmtId="1" fontId="69" fillId="0" borderId="253" xfId="1" applyNumberFormat="1" applyFont="1" applyBorder="1" applyAlignment="1">
      <alignment horizontal="center"/>
    </xf>
    <xf numFmtId="0" fontId="65" fillId="38" borderId="123" xfId="1" applyFont="1" applyFill="1" applyBorder="1" applyAlignment="1" applyProtection="1">
      <alignment horizontal="center"/>
      <protection locked="0"/>
    </xf>
    <xf numFmtId="0" fontId="66" fillId="38" borderId="97" xfId="1" applyFont="1" applyFill="1" applyBorder="1" applyAlignment="1" applyProtection="1">
      <alignment horizontal="center"/>
      <protection locked="0"/>
    </xf>
    <xf numFmtId="0" fontId="65" fillId="38" borderId="97" xfId="1" applyFont="1" applyFill="1" applyBorder="1" applyAlignment="1" applyProtection="1">
      <alignment horizontal="center"/>
      <protection locked="0"/>
    </xf>
    <xf numFmtId="0" fontId="65" fillId="38" borderId="129" xfId="1" applyFont="1" applyFill="1" applyBorder="1" applyAlignment="1" applyProtection="1">
      <alignment horizontal="center"/>
      <protection locked="0"/>
    </xf>
    <xf numFmtId="0" fontId="65" fillId="38" borderId="122" xfId="1" applyFont="1" applyFill="1" applyBorder="1" applyAlignment="1" applyProtection="1">
      <alignment horizontal="center"/>
      <protection locked="0"/>
    </xf>
    <xf numFmtId="0" fontId="22" fillId="38" borderId="97" xfId="1" applyFont="1" applyFill="1" applyBorder="1" applyAlignment="1" applyProtection="1">
      <alignment horizontal="center"/>
      <protection locked="0"/>
    </xf>
    <xf numFmtId="0" fontId="66" fillId="38" borderId="129" xfId="1" applyFont="1" applyFill="1" applyBorder="1" applyAlignment="1" applyProtection="1">
      <alignment horizontal="center"/>
      <protection locked="0"/>
    </xf>
    <xf numFmtId="0" fontId="70" fillId="38" borderId="123" xfId="1" applyFont="1" applyFill="1" applyBorder="1" applyAlignment="1" applyProtection="1">
      <alignment horizontal="center"/>
      <protection locked="0"/>
    </xf>
    <xf numFmtId="0" fontId="70" fillId="38" borderId="129" xfId="1" applyFont="1" applyFill="1" applyBorder="1" applyAlignment="1" applyProtection="1">
      <alignment horizontal="center"/>
      <protection locked="0"/>
    </xf>
    <xf numFmtId="0" fontId="67" fillId="38" borderId="122" xfId="1" applyFont="1" applyFill="1" applyBorder="1" applyAlignment="1" applyProtection="1">
      <alignment horizontal="center"/>
      <protection locked="0"/>
    </xf>
    <xf numFmtId="0" fontId="66" fillId="38" borderId="123" xfId="1" applyFont="1" applyFill="1" applyBorder="1" applyAlignment="1">
      <alignment horizontal="center"/>
    </xf>
    <xf numFmtId="0" fontId="66" fillId="38" borderId="123" xfId="1" applyFont="1" applyFill="1" applyBorder="1" applyAlignment="1" applyProtection="1">
      <alignment horizontal="center"/>
      <protection locked="0"/>
    </xf>
    <xf numFmtId="0" fontId="66" fillId="38" borderId="122" xfId="1" applyFont="1" applyFill="1" applyBorder="1" applyAlignment="1" applyProtection="1">
      <alignment horizontal="center"/>
      <protection locked="0"/>
    </xf>
    <xf numFmtId="0" fontId="44" fillId="0" borderId="0" xfId="2" applyFont="1" applyAlignment="1">
      <alignment horizontal="right"/>
    </xf>
    <xf numFmtId="0" fontId="78" fillId="0" borderId="0" xfId="2" applyFont="1"/>
    <xf numFmtId="0" fontId="69" fillId="0" borderId="69" xfId="1" applyFont="1" applyBorder="1" applyAlignment="1">
      <alignment horizontal="center"/>
    </xf>
    <xf numFmtId="0" fontId="69" fillId="0" borderId="9" xfId="1" applyFont="1" applyBorder="1" applyAlignment="1">
      <alignment horizontal="center"/>
    </xf>
    <xf numFmtId="0" fontId="69" fillId="0" borderId="25" xfId="1" applyFont="1" applyBorder="1" applyAlignment="1">
      <alignment horizontal="center"/>
    </xf>
    <xf numFmtId="1" fontId="69" fillId="0" borderId="9" xfId="1" applyNumberFormat="1" applyFont="1" applyBorder="1" applyAlignment="1">
      <alignment horizontal="center"/>
    </xf>
    <xf numFmtId="1" fontId="69" fillId="0" borderId="25" xfId="1" applyNumberFormat="1" applyFont="1" applyBorder="1" applyAlignment="1">
      <alignment horizontal="center"/>
    </xf>
    <xf numFmtId="0" fontId="69" fillId="0" borderId="69" xfId="1" applyFont="1" applyBorder="1" applyAlignment="1" applyProtection="1">
      <alignment horizontal="center"/>
      <protection locked="0"/>
    </xf>
    <xf numFmtId="0" fontId="69" fillId="0" borderId="9" xfId="1" applyFont="1" applyBorder="1" applyAlignment="1" applyProtection="1">
      <alignment horizontal="center"/>
      <protection locked="0"/>
    </xf>
    <xf numFmtId="0" fontId="69" fillId="0" borderId="25" xfId="1" applyFont="1" applyBorder="1" applyAlignment="1" applyProtection="1">
      <alignment horizontal="center"/>
      <protection locked="0"/>
    </xf>
    <xf numFmtId="165" fontId="69" fillId="0" borderId="247" xfId="1" applyNumberFormat="1" applyFont="1" applyBorder="1" applyAlignment="1">
      <alignment horizontal="center"/>
    </xf>
    <xf numFmtId="0" fontId="66" fillId="32" borderId="243" xfId="1" applyFont="1" applyFill="1" applyBorder="1" applyAlignment="1" applyProtection="1">
      <alignment horizontal="center"/>
      <protection locked="0"/>
    </xf>
    <xf numFmtId="0" fontId="66" fillId="32" borderId="97" xfId="1" applyFont="1" applyFill="1" applyBorder="1" applyAlignment="1" applyProtection="1">
      <alignment horizontal="center"/>
      <protection locked="0"/>
    </xf>
    <xf numFmtId="0" fontId="66" fillId="32" borderId="129" xfId="1" applyFont="1" applyFill="1" applyBorder="1" applyAlignment="1" applyProtection="1">
      <alignment horizontal="center"/>
      <protection locked="0"/>
    </xf>
    <xf numFmtId="0" fontId="70" fillId="32" borderId="97" xfId="1" applyFont="1" applyFill="1" applyBorder="1" applyAlignment="1" applyProtection="1">
      <alignment horizontal="center"/>
      <protection locked="0"/>
    </xf>
    <xf numFmtId="0" fontId="79" fillId="0" borderId="0" xfId="2" applyFont="1"/>
    <xf numFmtId="0" fontId="80" fillId="0" borderId="221" xfId="0" applyFont="1" applyBorder="1" applyAlignment="1">
      <alignment vertical="center"/>
    </xf>
    <xf numFmtId="0" fontId="80" fillId="0" borderId="29" xfId="0" applyFont="1" applyBorder="1" applyAlignment="1">
      <alignment vertical="center"/>
    </xf>
    <xf numFmtId="0" fontId="57" fillId="34" borderId="125" xfId="0" applyFont="1" applyFill="1" applyBorder="1" applyAlignment="1">
      <alignment horizontal="center" vertical="center"/>
    </xf>
    <xf numFmtId="0" fontId="57" fillId="34" borderId="97" xfId="0" applyFont="1" applyFill="1" applyBorder="1" applyAlignment="1">
      <alignment horizontal="center" vertical="center"/>
    </xf>
    <xf numFmtId="0" fontId="57" fillId="34" borderId="126" xfId="0" applyFont="1" applyFill="1" applyBorder="1" applyAlignment="1">
      <alignment horizontal="center" vertical="center"/>
    </xf>
    <xf numFmtId="0" fontId="80" fillId="0" borderId="123" xfId="0" applyFont="1" applyBorder="1" applyAlignment="1">
      <alignment vertical="center"/>
    </xf>
    <xf numFmtId="0" fontId="80" fillId="0" borderId="97" xfId="0" applyFont="1" applyBorder="1" applyAlignment="1">
      <alignment vertical="center"/>
    </xf>
    <xf numFmtId="0" fontId="10" fillId="6" borderId="150" xfId="0" applyFont="1" applyFill="1" applyBorder="1" applyAlignment="1">
      <alignment horizontal="center" vertical="center"/>
    </xf>
    <xf numFmtId="0" fontId="10" fillId="6" borderId="254" xfId="0" applyFont="1" applyFill="1" applyBorder="1" applyAlignment="1">
      <alignment horizontal="center" vertical="center"/>
    </xf>
    <xf numFmtId="0" fontId="13" fillId="0" borderId="149" xfId="0" applyFont="1" applyBorder="1" applyAlignment="1">
      <alignment horizontal="centerContinuous" vertical="center"/>
    </xf>
    <xf numFmtId="0" fontId="12" fillId="6" borderId="2" xfId="0" applyFont="1" applyFill="1" applyBorder="1" applyAlignment="1">
      <alignment horizontal="center" vertical="center"/>
    </xf>
    <xf numFmtId="0" fontId="8" fillId="0" borderId="5" xfId="1" applyFont="1" applyBorder="1" applyAlignment="1">
      <alignment horizontal="left"/>
    </xf>
    <xf numFmtId="0" fontId="12" fillId="6" borderId="2" xfId="0" applyFont="1" applyFill="1" applyBorder="1" applyAlignment="1">
      <alignment horizontal="center" vertical="center" wrapText="1"/>
    </xf>
    <xf numFmtId="0" fontId="10" fillId="6" borderId="256" xfId="0" applyFont="1" applyFill="1" applyBorder="1" applyAlignment="1">
      <alignment horizontal="center" vertical="center"/>
    </xf>
    <xf numFmtId="0" fontId="10" fillId="6" borderId="255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8" fillId="0" borderId="54" xfId="2" applyBorder="1" applyAlignment="1">
      <alignment horizontal="center"/>
    </xf>
    <xf numFmtId="0" fontId="18" fillId="0" borderId="44" xfId="2" applyBorder="1" applyAlignment="1">
      <alignment horizontal="center"/>
    </xf>
    <xf numFmtId="0" fontId="71" fillId="0" borderId="54" xfId="2" applyFont="1" applyBorder="1" applyAlignment="1">
      <alignment horizontal="center" vertical="center"/>
    </xf>
    <xf numFmtId="0" fontId="71" fillId="0" borderId="51" xfId="2" applyFont="1" applyBorder="1" applyAlignment="1">
      <alignment horizontal="center" vertical="center"/>
    </xf>
    <xf numFmtId="0" fontId="71" fillId="0" borderId="44" xfId="2" applyFont="1" applyBorder="1" applyAlignment="1">
      <alignment horizontal="center" vertical="center"/>
    </xf>
    <xf numFmtId="165" fontId="47" fillId="0" borderId="52" xfId="1" applyNumberFormat="1" applyFont="1" applyBorder="1" applyAlignment="1">
      <alignment horizontal="center" vertical="center"/>
    </xf>
    <xf numFmtId="0" fontId="47" fillId="0" borderId="52" xfId="1" applyFont="1" applyBorder="1" applyAlignment="1">
      <alignment horizontal="center" vertical="center"/>
    </xf>
    <xf numFmtId="165" fontId="20" fillId="0" borderId="46" xfId="1" applyNumberFormat="1" applyFont="1" applyBorder="1" applyAlignment="1">
      <alignment horizontal="center" vertical="center"/>
    </xf>
    <xf numFmtId="165" fontId="52" fillId="0" borderId="46" xfId="1" applyNumberFormat="1" applyFont="1" applyBorder="1" applyAlignment="1">
      <alignment horizontal="center" vertical="center"/>
    </xf>
    <xf numFmtId="0" fontId="29" fillId="0" borderId="0" xfId="2" applyFont="1" applyAlignment="1">
      <alignment horizontal="center"/>
    </xf>
    <xf numFmtId="0" fontId="27" fillId="0" borderId="0" xfId="2" applyFont="1" applyAlignment="1">
      <alignment horizontal="left"/>
    </xf>
    <xf numFmtId="0" fontId="18" fillId="0" borderId="0" xfId="2" applyAlignment="1">
      <alignment horizontal="left"/>
    </xf>
    <xf numFmtId="0" fontId="12" fillId="30" borderId="47" xfId="1" applyFont="1" applyFill="1" applyBorder="1" applyAlignment="1">
      <alignment horizontal="center" vertical="center"/>
    </xf>
    <xf numFmtId="0" fontId="12" fillId="30" borderId="79" xfId="1" applyFont="1" applyFill="1" applyBorder="1" applyAlignment="1">
      <alignment horizontal="center" vertical="center"/>
    </xf>
    <xf numFmtId="0" fontId="12" fillId="30" borderId="78" xfId="1" applyFont="1" applyFill="1" applyBorder="1" applyAlignment="1">
      <alignment vertical="center"/>
    </xf>
    <xf numFmtId="0" fontId="12" fillId="30" borderId="79" xfId="1" applyFont="1" applyFill="1" applyBorder="1" applyAlignment="1">
      <alignment vertical="center"/>
    </xf>
    <xf numFmtId="0" fontId="23" fillId="0" borderId="56" xfId="1" applyFont="1" applyBorder="1" applyAlignment="1">
      <alignment horizontal="center" vertical="center" wrapText="1"/>
    </xf>
    <xf numFmtId="14" fontId="18" fillId="0" borderId="0" xfId="2" applyNumberFormat="1" applyAlignment="1">
      <alignment horizontal="left"/>
    </xf>
    <xf numFmtId="0" fontId="12" fillId="30" borderId="78" xfId="1" applyFont="1" applyFill="1" applyBorder="1" applyAlignment="1">
      <alignment horizontal="center" vertical="center"/>
    </xf>
    <xf numFmtId="0" fontId="12" fillId="30" borderId="100" xfId="1" applyFont="1" applyFill="1" applyBorder="1" applyAlignment="1">
      <alignment horizontal="center" vertical="center"/>
    </xf>
    <xf numFmtId="0" fontId="12" fillId="30" borderId="105" xfId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1" fontId="20" fillId="0" borderId="46" xfId="1" applyNumberFormat="1" applyFont="1" applyBorder="1" applyAlignment="1">
      <alignment horizontal="center" vertical="center"/>
    </xf>
    <xf numFmtId="1" fontId="60" fillId="0" borderId="52" xfId="1" applyNumberFormat="1" applyFont="1" applyBorder="1" applyAlignment="1">
      <alignment horizontal="center" vertical="center"/>
    </xf>
    <xf numFmtId="0" fontId="60" fillId="0" borderId="52" xfId="1" applyFont="1" applyBorder="1" applyAlignment="1">
      <alignment horizontal="center" vertical="center"/>
    </xf>
    <xf numFmtId="0" fontId="19" fillId="0" borderId="54" xfId="2" applyFont="1" applyBorder="1" applyAlignment="1">
      <alignment horizontal="center" vertical="center"/>
    </xf>
    <xf numFmtId="0" fontId="19" fillId="0" borderId="51" xfId="2" applyFont="1" applyBorder="1" applyAlignment="1">
      <alignment horizontal="center" vertical="center"/>
    </xf>
    <xf numFmtId="0" fontId="19" fillId="0" borderId="44" xfId="2" applyFont="1" applyBorder="1" applyAlignment="1">
      <alignment horizontal="center" vertical="center"/>
    </xf>
    <xf numFmtId="0" fontId="18" fillId="0" borderId="54" xfId="2" applyBorder="1" applyAlignment="1">
      <alignment horizontal="center" vertical="center"/>
    </xf>
    <xf numFmtId="0" fontId="18" fillId="0" borderId="44" xfId="2" applyBorder="1" applyAlignment="1">
      <alignment horizontal="center" vertical="center"/>
    </xf>
    <xf numFmtId="0" fontId="12" fillId="6" borderId="78" xfId="1" applyFont="1" applyFill="1" applyBorder="1"/>
    <xf numFmtId="0" fontId="12" fillId="6" borderId="78" xfId="1" applyFont="1" applyFill="1" applyBorder="1" applyAlignment="1">
      <alignment vertical="center"/>
    </xf>
    <xf numFmtId="0" fontId="12" fillId="6" borderId="182" xfId="1" applyFont="1" applyFill="1" applyBorder="1" applyAlignment="1">
      <alignment horizontal="center" vertical="center"/>
    </xf>
    <xf numFmtId="0" fontId="12" fillId="6" borderId="78" xfId="1" applyFont="1" applyFill="1" applyBorder="1" applyAlignment="1">
      <alignment horizontal="center" vertical="center"/>
    </xf>
    <xf numFmtId="0" fontId="12" fillId="6" borderId="100" xfId="1" applyFont="1" applyFill="1" applyBorder="1" applyAlignment="1">
      <alignment horizontal="center" vertical="center"/>
    </xf>
    <xf numFmtId="0" fontId="12" fillId="6" borderId="100" xfId="1" applyFont="1" applyFill="1" applyBorder="1" applyAlignment="1">
      <alignment vertical="center"/>
    </xf>
    <xf numFmtId="0" fontId="12" fillId="6" borderId="105" xfId="1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3" fillId="3" borderId="120" xfId="0" applyFont="1" applyFill="1" applyBorder="1" applyAlignment="1">
      <alignment horizontal="center" vertical="center"/>
    </xf>
    <xf numFmtId="0" fontId="13" fillId="3" borderId="97" xfId="0" applyFont="1" applyFill="1" applyBorder="1"/>
    <xf numFmtId="0" fontId="13" fillId="3" borderId="123" xfId="0" applyFont="1" applyFill="1" applyBorder="1"/>
    <xf numFmtId="0" fontId="13" fillId="40" borderId="120" xfId="0" applyFont="1" applyFill="1" applyBorder="1" applyAlignment="1">
      <alignment horizontal="center" vertical="center"/>
    </xf>
    <xf numFmtId="0" fontId="13" fillId="40" borderId="97" xfId="0" applyFont="1" applyFill="1" applyBorder="1"/>
    <xf numFmtId="0" fontId="13" fillId="40" borderId="124" xfId="0" applyFont="1" applyFill="1" applyBorder="1"/>
    <xf numFmtId="0" fontId="13" fillId="34" borderId="121" xfId="0" applyFont="1" applyFill="1" applyBorder="1" applyAlignment="1">
      <alignment horizontal="center" vertical="center" wrapText="1"/>
    </xf>
    <xf numFmtId="0" fontId="13" fillId="34" borderId="122" xfId="0" applyFont="1" applyFill="1" applyBorder="1" applyAlignment="1">
      <alignment horizontal="center" vertical="center" wrapText="1"/>
    </xf>
    <xf numFmtId="0" fontId="14" fillId="0" borderId="0" xfId="0" applyFont="1"/>
    <xf numFmtId="0" fontId="57" fillId="6" borderId="120" xfId="0" applyFont="1" applyFill="1" applyBorder="1" applyAlignment="1">
      <alignment horizontal="center" vertical="center"/>
    </xf>
    <xf numFmtId="0" fontId="57" fillId="6" borderId="97" xfId="0" applyFont="1" applyFill="1" applyBorder="1"/>
    <xf numFmtId="0" fontId="57" fillId="6" borderId="124" xfId="0" applyFont="1" applyFill="1" applyBorder="1"/>
    <xf numFmtId="0" fontId="57" fillId="0" borderId="125" xfId="0" applyFont="1" applyBorder="1" applyAlignment="1">
      <alignment horizontal="center" vertical="center"/>
    </xf>
    <xf numFmtId="0" fontId="57" fillId="0" borderId="97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97" xfId="1" applyFont="1" applyBorder="1" applyAlignment="1">
      <alignment horizontal="center" vertical="center"/>
    </xf>
    <xf numFmtId="0" fontId="57" fillId="0" borderId="122" xfId="0" applyFont="1" applyBorder="1" applyAlignment="1">
      <alignment horizontal="center" vertical="center"/>
    </xf>
    <xf numFmtId="0" fontId="57" fillId="0" borderId="123" xfId="1" applyFont="1" applyBorder="1" applyAlignment="1">
      <alignment horizontal="center" vertical="center"/>
    </xf>
    <xf numFmtId="0" fontId="57" fillId="0" borderId="97" xfId="0" applyFont="1" applyBorder="1" applyAlignment="1">
      <alignment horizontal="center" vertical="center" wrapText="1"/>
    </xf>
    <xf numFmtId="0" fontId="57" fillId="0" borderId="97" xfId="2" applyFont="1" applyBorder="1" applyAlignment="1">
      <alignment horizontal="center" vertical="center"/>
    </xf>
    <xf numFmtId="0" fontId="57" fillId="0" borderId="123" xfId="0" applyFont="1" applyBorder="1" applyAlignment="1">
      <alignment horizontal="center" vertical="center"/>
    </xf>
    <xf numFmtId="0" fontId="57" fillId="0" borderId="123" xfId="2" applyFont="1" applyBorder="1" applyAlignment="1">
      <alignment horizontal="center" vertical="center"/>
    </xf>
  </cellXfs>
  <cellStyles count="44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alculation" xfId="28" xr:uid="{00000000-0005-0000-0000-000019000000}"/>
    <cellStyle name="Explanatory Text" xfId="29" xr:uid="{00000000-0005-0000-0000-00001A000000}"/>
    <cellStyle name="Good" xfId="30" xr:uid="{00000000-0005-0000-0000-00001B000000}"/>
    <cellStyle name="Heading 1" xfId="31" xr:uid="{00000000-0005-0000-0000-00001C000000}"/>
    <cellStyle name="Heading 2" xfId="32" xr:uid="{00000000-0005-0000-0000-00001D000000}"/>
    <cellStyle name="Heading 3" xfId="33" xr:uid="{00000000-0005-0000-0000-00001E000000}"/>
    <cellStyle name="Heading 4" xfId="34" xr:uid="{00000000-0005-0000-0000-00001F000000}"/>
    <cellStyle name="Check Cell" xfId="35" xr:uid="{00000000-0005-0000-0000-000020000000}"/>
    <cellStyle name="Input" xfId="36" xr:uid="{00000000-0005-0000-0000-000021000000}"/>
    <cellStyle name="Linked Cell" xfId="37" xr:uid="{00000000-0005-0000-0000-000022000000}"/>
    <cellStyle name="Neutral" xfId="38" xr:uid="{00000000-0005-0000-0000-000023000000}"/>
    <cellStyle name="Normální" xfId="0" builtinId="0"/>
    <cellStyle name="Normální 2" xfId="2" xr:uid="{00000000-0005-0000-0000-000025000000}"/>
    <cellStyle name="normální_List1" xfId="1" xr:uid="{00000000-0005-0000-0000-000026000000}"/>
    <cellStyle name="Note" xfId="39" xr:uid="{00000000-0005-0000-0000-000027000000}"/>
    <cellStyle name="Output" xfId="40" xr:uid="{00000000-0005-0000-0000-000028000000}"/>
    <cellStyle name="Title" xfId="41" xr:uid="{00000000-0005-0000-0000-000029000000}"/>
    <cellStyle name="Total" xfId="42" xr:uid="{00000000-0005-0000-0000-00002A000000}"/>
    <cellStyle name="Warning Text" xfId="43" xr:uid="{00000000-0005-0000-0000-00002B000000}"/>
  </cellStyles>
  <dxfs count="4"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I68"/>
  <sheetViews>
    <sheetView zoomScale="160" zoomScaleNormal="160" workbookViewId="0">
      <selection activeCell="K20" sqref="K20"/>
    </sheetView>
  </sheetViews>
  <sheetFormatPr defaultRowHeight="15"/>
  <cols>
    <col min="1" max="1" width="15.85546875" customWidth="1"/>
    <col min="2" max="2" width="14.42578125" customWidth="1"/>
    <col min="3" max="3" width="9.140625" style="1"/>
    <col min="4" max="4" width="29.7109375" customWidth="1"/>
  </cols>
  <sheetData>
    <row r="1" spans="1:9" ht="20.25">
      <c r="A1" s="1078" t="s">
        <v>0</v>
      </c>
      <c r="B1" s="1078"/>
      <c r="C1" s="1078"/>
      <c r="D1" s="1078"/>
      <c r="E1" s="1078"/>
      <c r="F1" s="1078"/>
      <c r="G1" s="1078"/>
      <c r="H1" s="7"/>
      <c r="I1" s="8"/>
    </row>
    <row r="2" spans="1:9">
      <c r="A2" s="14" t="s">
        <v>1</v>
      </c>
      <c r="C2" s="624"/>
      <c r="D2" s="12"/>
      <c r="E2" s="1079" t="s">
        <v>206</v>
      </c>
      <c r="F2" s="1080"/>
      <c r="G2" s="1080"/>
      <c r="H2" s="7"/>
      <c r="I2" s="8"/>
    </row>
    <row r="3" spans="1:9" ht="15.75">
      <c r="A3" s="1081" t="s">
        <v>2</v>
      </c>
      <c r="B3" s="1081"/>
      <c r="C3" s="1081"/>
      <c r="D3" s="1081"/>
      <c r="E3" s="1081"/>
      <c r="F3" s="1081"/>
      <c r="G3" s="1081"/>
      <c r="H3" s="7"/>
      <c r="I3" s="8"/>
    </row>
    <row r="4" spans="1:9" ht="15.75" thickBot="1">
      <c r="A4" s="3"/>
      <c r="B4" s="9"/>
      <c r="C4" s="9"/>
      <c r="D4" s="9"/>
      <c r="E4" s="9"/>
      <c r="F4" s="9"/>
      <c r="G4" s="9"/>
      <c r="H4" s="7"/>
      <c r="I4" s="8"/>
    </row>
    <row r="5" spans="1:9" ht="27" thickTop="1" thickBot="1">
      <c r="A5" s="27" t="s">
        <v>3</v>
      </c>
      <c r="B5" s="17" t="s">
        <v>4</v>
      </c>
      <c r="C5" s="136" t="s">
        <v>5</v>
      </c>
      <c r="D5" s="29" t="s">
        <v>6</v>
      </c>
      <c r="E5" s="16" t="s">
        <v>7</v>
      </c>
      <c r="F5" s="17" t="s">
        <v>8</v>
      </c>
      <c r="G5" s="18" t="s">
        <v>9</v>
      </c>
      <c r="H5" s="137" t="s">
        <v>10</v>
      </c>
      <c r="I5" s="4"/>
    </row>
    <row r="6" spans="1:9">
      <c r="A6" s="514" t="s">
        <v>100</v>
      </c>
      <c r="B6" s="515" t="s">
        <v>101</v>
      </c>
      <c r="C6" s="513">
        <v>2003</v>
      </c>
      <c r="D6" s="623" t="s">
        <v>39</v>
      </c>
      <c r="E6" s="303">
        <v>67</v>
      </c>
      <c r="F6" s="665">
        <f t="shared" ref="F6:F37" si="0">E6*1.5</f>
        <v>100.5</v>
      </c>
      <c r="G6" s="666">
        <v>1</v>
      </c>
      <c r="H6" s="7"/>
      <c r="I6" s="8"/>
    </row>
    <row r="7" spans="1:9">
      <c r="A7" s="531" t="s">
        <v>154</v>
      </c>
      <c r="B7" s="651" t="s">
        <v>155</v>
      </c>
      <c r="C7" s="547">
        <v>2006</v>
      </c>
      <c r="D7" s="664" t="s">
        <v>82</v>
      </c>
      <c r="E7" s="424">
        <v>65</v>
      </c>
      <c r="F7" s="668">
        <f t="shared" si="0"/>
        <v>97.5</v>
      </c>
      <c r="G7" s="669">
        <v>2</v>
      </c>
      <c r="H7" s="7"/>
      <c r="I7" s="8"/>
    </row>
    <row r="8" spans="1:9">
      <c r="A8" s="514" t="s">
        <v>99</v>
      </c>
      <c r="B8" s="515" t="s">
        <v>92</v>
      </c>
      <c r="C8" s="516">
        <v>2004</v>
      </c>
      <c r="D8" s="833" t="s">
        <v>39</v>
      </c>
      <c r="E8" s="304">
        <v>61</v>
      </c>
      <c r="F8" s="668">
        <f t="shared" si="0"/>
        <v>91.5</v>
      </c>
      <c r="G8" s="670">
        <v>3</v>
      </c>
      <c r="H8" s="7"/>
      <c r="I8" s="8"/>
    </row>
    <row r="9" spans="1:9">
      <c r="A9" s="517" t="s">
        <v>234</v>
      </c>
      <c r="B9" s="518" t="s">
        <v>40</v>
      </c>
      <c r="C9" s="544">
        <v>2004</v>
      </c>
      <c r="D9" s="711" t="s">
        <v>12</v>
      </c>
      <c r="E9" s="304">
        <v>50</v>
      </c>
      <c r="F9" s="668">
        <f t="shared" si="0"/>
        <v>75</v>
      </c>
      <c r="G9" s="886">
        <v>4</v>
      </c>
      <c r="H9" s="7"/>
      <c r="I9" s="8"/>
    </row>
    <row r="10" spans="1:9">
      <c r="A10" s="615" t="s">
        <v>102</v>
      </c>
      <c r="B10" s="512" t="s">
        <v>42</v>
      </c>
      <c r="C10" s="513">
        <v>2004</v>
      </c>
      <c r="D10" s="537" t="s">
        <v>39</v>
      </c>
      <c r="E10" s="431">
        <v>49</v>
      </c>
      <c r="F10" s="668">
        <f t="shared" si="0"/>
        <v>73.5</v>
      </c>
      <c r="G10" s="669">
        <v>5</v>
      </c>
      <c r="H10" s="7"/>
      <c r="I10" s="8"/>
    </row>
    <row r="11" spans="1:9">
      <c r="A11" s="615" t="s">
        <v>98</v>
      </c>
      <c r="B11" s="616" t="s">
        <v>41</v>
      </c>
      <c r="C11" s="617">
        <v>2004</v>
      </c>
      <c r="D11" s="529" t="s">
        <v>39</v>
      </c>
      <c r="E11" s="304">
        <v>48</v>
      </c>
      <c r="F11" s="668">
        <f t="shared" si="0"/>
        <v>72</v>
      </c>
      <c r="G11" s="670">
        <v>6</v>
      </c>
      <c r="H11" s="7"/>
      <c r="I11" s="8"/>
    </row>
    <row r="12" spans="1:9">
      <c r="A12" s="514" t="s">
        <v>152</v>
      </c>
      <c r="B12" s="538" t="s">
        <v>153</v>
      </c>
      <c r="C12" s="539">
        <v>2004</v>
      </c>
      <c r="D12" s="529" t="s">
        <v>82</v>
      </c>
      <c r="E12" s="424">
        <v>45</v>
      </c>
      <c r="F12" s="668">
        <f t="shared" si="0"/>
        <v>67.5</v>
      </c>
      <c r="G12" s="886">
        <v>7</v>
      </c>
      <c r="H12" s="7"/>
      <c r="I12" s="8"/>
    </row>
    <row r="13" spans="1:9">
      <c r="A13" s="534" t="s">
        <v>110</v>
      </c>
      <c r="B13" s="535" t="s">
        <v>11</v>
      </c>
      <c r="C13" s="582">
        <v>2004</v>
      </c>
      <c r="D13" s="579" t="s">
        <v>87</v>
      </c>
      <c r="E13" s="304">
        <v>44</v>
      </c>
      <c r="F13" s="668">
        <f t="shared" si="0"/>
        <v>66</v>
      </c>
      <c r="G13" s="669">
        <v>8</v>
      </c>
      <c r="H13" s="7"/>
      <c r="I13" s="8"/>
    </row>
    <row r="14" spans="1:9">
      <c r="A14" s="540" t="s">
        <v>186</v>
      </c>
      <c r="B14" s="549" t="s">
        <v>45</v>
      </c>
      <c r="C14" s="550">
        <v>2005</v>
      </c>
      <c r="D14" s="600" t="s">
        <v>91</v>
      </c>
      <c r="E14" s="773">
        <v>43</v>
      </c>
      <c r="F14" s="668">
        <f t="shared" si="0"/>
        <v>64.5</v>
      </c>
      <c r="G14" s="669">
        <v>9</v>
      </c>
      <c r="H14" s="7"/>
      <c r="I14" s="8"/>
    </row>
    <row r="15" spans="1:9">
      <c r="A15" s="517" t="s">
        <v>103</v>
      </c>
      <c r="B15" s="518" t="s">
        <v>49</v>
      </c>
      <c r="C15" s="519">
        <v>2005</v>
      </c>
      <c r="D15" s="600" t="s">
        <v>91</v>
      </c>
      <c r="E15" s="307">
        <v>41</v>
      </c>
      <c r="F15" s="668">
        <f t="shared" si="0"/>
        <v>61.5</v>
      </c>
      <c r="G15" s="670">
        <v>10</v>
      </c>
      <c r="H15" s="7"/>
      <c r="I15" s="8"/>
    </row>
    <row r="16" spans="1:9">
      <c r="A16" s="514" t="s">
        <v>111</v>
      </c>
      <c r="B16" s="538" t="s">
        <v>112</v>
      </c>
      <c r="C16" s="622">
        <v>2003</v>
      </c>
      <c r="D16" s="600" t="s">
        <v>87</v>
      </c>
      <c r="E16" s="304">
        <v>38</v>
      </c>
      <c r="F16" s="668">
        <f t="shared" si="0"/>
        <v>57</v>
      </c>
      <c r="G16" s="669">
        <v>11</v>
      </c>
      <c r="H16" s="7"/>
      <c r="I16" s="8"/>
    </row>
    <row r="17" spans="1:9">
      <c r="A17" s="517" t="s">
        <v>192</v>
      </c>
      <c r="B17" s="518" t="s">
        <v>42</v>
      </c>
      <c r="C17" s="519">
        <v>2006</v>
      </c>
      <c r="D17" s="579" t="s">
        <v>114</v>
      </c>
      <c r="E17" s="424">
        <v>38</v>
      </c>
      <c r="F17" s="668">
        <f t="shared" si="0"/>
        <v>57</v>
      </c>
      <c r="G17" s="670">
        <v>12</v>
      </c>
      <c r="H17" s="7"/>
      <c r="I17" s="8"/>
    </row>
    <row r="18" spans="1:9">
      <c r="A18" s="540" t="s">
        <v>150</v>
      </c>
      <c r="B18" s="549" t="s">
        <v>151</v>
      </c>
      <c r="C18" s="550">
        <v>2005</v>
      </c>
      <c r="D18" s="537" t="s">
        <v>82</v>
      </c>
      <c r="E18" s="759">
        <v>37</v>
      </c>
      <c r="F18" s="668">
        <f t="shared" si="0"/>
        <v>55.5</v>
      </c>
      <c r="G18" s="886">
        <v>13</v>
      </c>
      <c r="H18" s="7"/>
      <c r="I18" s="8"/>
    </row>
    <row r="19" spans="1:9">
      <c r="A19" s="517" t="s">
        <v>248</v>
      </c>
      <c r="B19" s="518" t="s">
        <v>85</v>
      </c>
      <c r="C19" s="519">
        <v>2006</v>
      </c>
      <c r="D19" s="579" t="s">
        <v>252</v>
      </c>
      <c r="E19" s="304">
        <v>37</v>
      </c>
      <c r="F19" s="668">
        <f t="shared" si="0"/>
        <v>55.5</v>
      </c>
      <c r="G19" s="669">
        <v>14</v>
      </c>
      <c r="H19" s="7"/>
      <c r="I19" s="8"/>
    </row>
    <row r="20" spans="1:9">
      <c r="A20" s="517" t="s">
        <v>249</v>
      </c>
      <c r="B20" s="518" t="s">
        <v>11</v>
      </c>
      <c r="C20" s="519">
        <v>2007</v>
      </c>
      <c r="D20" s="579" t="s">
        <v>252</v>
      </c>
      <c r="E20" s="304">
        <v>37</v>
      </c>
      <c r="F20" s="668">
        <f t="shared" si="0"/>
        <v>55.5</v>
      </c>
      <c r="G20" s="670">
        <v>15</v>
      </c>
      <c r="H20" s="7"/>
      <c r="I20" s="8"/>
    </row>
    <row r="21" spans="1:9">
      <c r="A21" s="517" t="s">
        <v>157</v>
      </c>
      <c r="B21" s="518" t="s">
        <v>92</v>
      </c>
      <c r="C21" s="519">
        <v>2004</v>
      </c>
      <c r="D21" s="579" t="s">
        <v>47</v>
      </c>
      <c r="E21" s="304">
        <v>37</v>
      </c>
      <c r="F21" s="668">
        <f t="shared" si="0"/>
        <v>55.5</v>
      </c>
      <c r="G21" s="886">
        <v>16</v>
      </c>
      <c r="H21" s="7"/>
      <c r="I21" s="8"/>
    </row>
    <row r="22" spans="1:9">
      <c r="A22" s="540" t="s">
        <v>169</v>
      </c>
      <c r="B22" s="541" t="s">
        <v>84</v>
      </c>
      <c r="C22" s="542">
        <v>2004</v>
      </c>
      <c r="D22" s="600" t="s">
        <v>79</v>
      </c>
      <c r="E22" s="431">
        <v>37</v>
      </c>
      <c r="F22" s="668">
        <f t="shared" si="0"/>
        <v>55.5</v>
      </c>
      <c r="G22" s="669">
        <v>17</v>
      </c>
      <c r="H22" s="7"/>
      <c r="I22" s="8"/>
    </row>
    <row r="23" spans="1:9">
      <c r="A23" s="540" t="s">
        <v>156</v>
      </c>
      <c r="B23" s="549" t="s">
        <v>11</v>
      </c>
      <c r="C23" s="550">
        <v>2003</v>
      </c>
      <c r="D23" s="600" t="s">
        <v>47</v>
      </c>
      <c r="E23" s="304">
        <v>36</v>
      </c>
      <c r="F23" s="668">
        <f t="shared" si="0"/>
        <v>54</v>
      </c>
      <c r="G23" s="669">
        <v>18</v>
      </c>
      <c r="H23" s="7"/>
      <c r="I23" s="8"/>
    </row>
    <row r="24" spans="1:9">
      <c r="A24" s="531" t="s">
        <v>104</v>
      </c>
      <c r="B24" s="524" t="s">
        <v>46</v>
      </c>
      <c r="C24" s="525">
        <v>2004</v>
      </c>
      <c r="D24" s="712" t="s">
        <v>43</v>
      </c>
      <c r="E24" s="304">
        <v>35</v>
      </c>
      <c r="F24" s="668">
        <f t="shared" si="0"/>
        <v>52.5</v>
      </c>
      <c r="G24" s="670">
        <v>19</v>
      </c>
      <c r="H24" s="7"/>
      <c r="I24" s="8"/>
    </row>
    <row r="25" spans="1:9">
      <c r="A25" s="517" t="s">
        <v>189</v>
      </c>
      <c r="B25" s="518" t="s">
        <v>190</v>
      </c>
      <c r="C25" s="519">
        <v>2006</v>
      </c>
      <c r="D25" s="529" t="s">
        <v>82</v>
      </c>
      <c r="E25" s="424">
        <v>34</v>
      </c>
      <c r="F25" s="668">
        <f t="shared" si="0"/>
        <v>51</v>
      </c>
      <c r="G25" s="669">
        <v>20</v>
      </c>
      <c r="H25" s="7"/>
      <c r="I25" s="8"/>
    </row>
    <row r="26" spans="1:9">
      <c r="A26" s="540" t="s">
        <v>161</v>
      </c>
      <c r="B26" s="549" t="s">
        <v>44</v>
      </c>
      <c r="C26" s="550">
        <v>2003</v>
      </c>
      <c r="D26" s="600" t="s">
        <v>160</v>
      </c>
      <c r="E26" s="773">
        <v>34</v>
      </c>
      <c r="F26" s="668">
        <f t="shared" si="0"/>
        <v>51</v>
      </c>
      <c r="G26" s="670">
        <v>21</v>
      </c>
      <c r="H26" s="7"/>
      <c r="I26" s="8"/>
    </row>
    <row r="27" spans="1:9">
      <c r="A27" s="517" t="s">
        <v>225</v>
      </c>
      <c r="B27" s="518" t="s">
        <v>155</v>
      </c>
      <c r="C27" s="519">
        <v>2005</v>
      </c>
      <c r="D27" s="600" t="s">
        <v>230</v>
      </c>
      <c r="E27" s="304">
        <v>32</v>
      </c>
      <c r="F27" s="668">
        <f t="shared" si="0"/>
        <v>48</v>
      </c>
      <c r="G27" s="886">
        <v>22</v>
      </c>
      <c r="H27" s="7"/>
      <c r="I27" s="8"/>
    </row>
    <row r="28" spans="1:9">
      <c r="A28" s="531" t="s">
        <v>274</v>
      </c>
      <c r="B28" s="524" t="s">
        <v>11</v>
      </c>
      <c r="C28" s="525">
        <v>2005</v>
      </c>
      <c r="D28" s="712" t="s">
        <v>12</v>
      </c>
      <c r="E28" s="304">
        <v>32</v>
      </c>
      <c r="F28" s="668">
        <f t="shared" si="0"/>
        <v>48</v>
      </c>
      <c r="G28" s="669">
        <v>23</v>
      </c>
      <c r="H28" s="7"/>
      <c r="I28" s="8"/>
    </row>
    <row r="29" spans="1:9">
      <c r="A29" s="517" t="s">
        <v>191</v>
      </c>
      <c r="B29" s="518" t="s">
        <v>49</v>
      </c>
      <c r="C29" s="519">
        <v>2006</v>
      </c>
      <c r="D29" s="579" t="s">
        <v>114</v>
      </c>
      <c r="E29" s="424">
        <v>32</v>
      </c>
      <c r="F29" s="668">
        <f t="shared" si="0"/>
        <v>48</v>
      </c>
      <c r="G29" s="670">
        <v>24</v>
      </c>
      <c r="H29" s="7"/>
      <c r="I29" s="8"/>
    </row>
    <row r="30" spans="1:9">
      <c r="A30" s="540" t="s">
        <v>266</v>
      </c>
      <c r="B30" s="549" t="s">
        <v>267</v>
      </c>
      <c r="C30" s="550">
        <v>2005</v>
      </c>
      <c r="D30" s="600" t="s">
        <v>270</v>
      </c>
      <c r="E30" s="431">
        <v>32</v>
      </c>
      <c r="F30" s="668">
        <f t="shared" si="0"/>
        <v>48</v>
      </c>
      <c r="G30" s="886">
        <v>25</v>
      </c>
      <c r="H30" s="7"/>
      <c r="I30" s="8"/>
    </row>
    <row r="31" spans="1:9">
      <c r="A31" s="526" t="s">
        <v>216</v>
      </c>
      <c r="B31" s="552" t="s">
        <v>49</v>
      </c>
      <c r="C31" s="553">
        <v>2006</v>
      </c>
      <c r="D31" s="600" t="s">
        <v>87</v>
      </c>
      <c r="E31" s="304">
        <v>30</v>
      </c>
      <c r="F31" s="668">
        <f t="shared" si="0"/>
        <v>45</v>
      </c>
      <c r="G31" s="669">
        <v>26</v>
      </c>
      <c r="H31" s="7"/>
      <c r="I31" s="8"/>
    </row>
    <row r="32" spans="1:9">
      <c r="A32" s="517" t="s">
        <v>231</v>
      </c>
      <c r="B32" s="518" t="s">
        <v>232</v>
      </c>
      <c r="C32" s="519">
        <v>2005</v>
      </c>
      <c r="D32" s="712" t="s">
        <v>12</v>
      </c>
      <c r="E32" s="304">
        <v>30</v>
      </c>
      <c r="F32" s="668">
        <f t="shared" si="0"/>
        <v>45</v>
      </c>
      <c r="G32" s="669">
        <v>27</v>
      </c>
      <c r="H32" s="7"/>
      <c r="I32" s="8"/>
    </row>
    <row r="33" spans="1:9">
      <c r="A33" s="514" t="s">
        <v>233</v>
      </c>
      <c r="B33" s="521" t="s">
        <v>48</v>
      </c>
      <c r="C33" s="522">
        <v>2005</v>
      </c>
      <c r="D33" s="711" t="s">
        <v>12</v>
      </c>
      <c r="E33" s="304">
        <v>30</v>
      </c>
      <c r="F33" s="668">
        <f t="shared" si="0"/>
        <v>45</v>
      </c>
      <c r="G33" s="670">
        <v>28</v>
      </c>
      <c r="H33" s="7"/>
      <c r="I33" s="8"/>
    </row>
    <row r="34" spans="1:9">
      <c r="A34" s="540" t="s">
        <v>227</v>
      </c>
      <c r="B34" s="541" t="s">
        <v>46</v>
      </c>
      <c r="C34" s="542">
        <v>2004</v>
      </c>
      <c r="D34" s="600" t="s">
        <v>230</v>
      </c>
      <c r="E34" s="431">
        <v>28</v>
      </c>
      <c r="F34" s="668">
        <f t="shared" si="0"/>
        <v>42</v>
      </c>
      <c r="G34" s="669">
        <v>29</v>
      </c>
      <c r="H34" s="7"/>
      <c r="I34" s="8"/>
    </row>
    <row r="35" spans="1:9">
      <c r="A35" s="517" t="s">
        <v>142</v>
      </c>
      <c r="B35" s="543" t="s">
        <v>109</v>
      </c>
      <c r="C35" s="544">
        <v>2003</v>
      </c>
      <c r="D35" s="600" t="s">
        <v>141</v>
      </c>
      <c r="E35" s="424">
        <v>28</v>
      </c>
      <c r="F35" s="668">
        <f t="shared" si="0"/>
        <v>42</v>
      </c>
      <c r="G35" s="670">
        <v>30</v>
      </c>
      <c r="H35" s="7"/>
      <c r="I35" s="8"/>
    </row>
    <row r="36" spans="1:9">
      <c r="A36" s="517" t="s">
        <v>143</v>
      </c>
      <c r="B36" s="543" t="s">
        <v>144</v>
      </c>
      <c r="C36" s="544">
        <v>2006</v>
      </c>
      <c r="D36" s="600" t="s">
        <v>141</v>
      </c>
      <c r="E36" s="424">
        <v>28</v>
      </c>
      <c r="F36" s="668">
        <f t="shared" si="0"/>
        <v>42</v>
      </c>
      <c r="G36" s="886">
        <v>31</v>
      </c>
      <c r="H36" s="7"/>
      <c r="I36" s="8"/>
    </row>
    <row r="37" spans="1:9">
      <c r="A37" s="517" t="s">
        <v>247</v>
      </c>
      <c r="B37" s="551" t="s">
        <v>92</v>
      </c>
      <c r="C37" s="519">
        <v>2005</v>
      </c>
      <c r="D37" s="887" t="s">
        <v>160</v>
      </c>
      <c r="E37" s="307">
        <v>28</v>
      </c>
      <c r="F37" s="668">
        <f t="shared" si="0"/>
        <v>42</v>
      </c>
      <c r="G37" s="669">
        <v>32</v>
      </c>
      <c r="H37" s="7"/>
      <c r="I37" s="8"/>
    </row>
    <row r="38" spans="1:9">
      <c r="A38" s="540" t="s">
        <v>275</v>
      </c>
      <c r="B38" s="549" t="s">
        <v>45</v>
      </c>
      <c r="C38" s="550">
        <v>2006</v>
      </c>
      <c r="D38" s="581" t="s">
        <v>47</v>
      </c>
      <c r="E38" s="431">
        <v>28</v>
      </c>
      <c r="F38" s="668">
        <f t="shared" ref="F38:F61" si="1">E38*1.5</f>
        <v>42</v>
      </c>
      <c r="G38" s="670">
        <v>33</v>
      </c>
      <c r="H38" s="7"/>
      <c r="I38" s="8"/>
    </row>
    <row r="39" spans="1:9">
      <c r="A39" s="517" t="s">
        <v>243</v>
      </c>
      <c r="B39" s="518" t="s">
        <v>244</v>
      </c>
      <c r="C39" s="519">
        <v>2004</v>
      </c>
      <c r="D39" s="579" t="s">
        <v>79</v>
      </c>
      <c r="E39" s="313">
        <v>28</v>
      </c>
      <c r="F39" s="668">
        <f t="shared" si="1"/>
        <v>42</v>
      </c>
      <c r="G39" s="886">
        <v>34</v>
      </c>
      <c r="H39" s="7"/>
      <c r="I39" s="8"/>
    </row>
    <row r="40" spans="1:9">
      <c r="A40" s="517" t="s">
        <v>245</v>
      </c>
      <c r="B40" s="518" t="s">
        <v>40</v>
      </c>
      <c r="C40" s="519">
        <v>2003</v>
      </c>
      <c r="D40" s="581" t="s">
        <v>79</v>
      </c>
      <c r="E40" s="304">
        <v>28</v>
      </c>
      <c r="F40" s="668">
        <f t="shared" si="1"/>
        <v>42</v>
      </c>
      <c r="G40" s="669">
        <v>35</v>
      </c>
      <c r="H40" s="7"/>
      <c r="I40" s="8"/>
    </row>
    <row r="41" spans="1:9">
      <c r="A41" s="517" t="s">
        <v>145</v>
      </c>
      <c r="B41" s="518" t="s">
        <v>86</v>
      </c>
      <c r="C41" s="519">
        <v>2006</v>
      </c>
      <c r="D41" s="579" t="s">
        <v>141</v>
      </c>
      <c r="E41" s="424">
        <v>27</v>
      </c>
      <c r="F41" s="668">
        <f t="shared" si="1"/>
        <v>40.5</v>
      </c>
      <c r="G41" s="669">
        <v>36</v>
      </c>
      <c r="H41" s="7"/>
      <c r="I41" s="8"/>
    </row>
    <row r="42" spans="1:9">
      <c r="A42" s="540" t="s">
        <v>265</v>
      </c>
      <c r="B42" s="549" t="s">
        <v>84</v>
      </c>
      <c r="C42" s="550">
        <v>2005</v>
      </c>
      <c r="D42" s="581" t="s">
        <v>270</v>
      </c>
      <c r="E42" s="431">
        <v>27</v>
      </c>
      <c r="F42" s="668">
        <f t="shared" si="1"/>
        <v>40.5</v>
      </c>
      <c r="G42" s="670">
        <v>37</v>
      </c>
      <c r="H42" s="7"/>
      <c r="I42" s="8"/>
    </row>
    <row r="43" spans="1:9">
      <c r="A43" s="517" t="s">
        <v>251</v>
      </c>
      <c r="B43" s="518" t="s">
        <v>11</v>
      </c>
      <c r="C43" s="519">
        <v>2004</v>
      </c>
      <c r="D43" s="663" t="s">
        <v>252</v>
      </c>
      <c r="E43" s="304">
        <v>27</v>
      </c>
      <c r="F43" s="668">
        <f t="shared" si="1"/>
        <v>40.5</v>
      </c>
      <c r="G43" s="669">
        <v>38</v>
      </c>
      <c r="H43" s="7"/>
      <c r="I43" s="8"/>
    </row>
    <row r="44" spans="1:9">
      <c r="A44" s="517" t="s">
        <v>108</v>
      </c>
      <c r="B44" s="518" t="s">
        <v>11</v>
      </c>
      <c r="C44" s="519">
        <v>2006</v>
      </c>
      <c r="D44" s="663" t="s">
        <v>43</v>
      </c>
      <c r="E44" s="304">
        <v>26</v>
      </c>
      <c r="F44" s="668">
        <f t="shared" si="1"/>
        <v>39</v>
      </c>
      <c r="G44" s="670">
        <v>39</v>
      </c>
      <c r="H44" s="7"/>
      <c r="I44" s="8"/>
    </row>
    <row r="45" spans="1:9">
      <c r="A45" s="517" t="s">
        <v>146</v>
      </c>
      <c r="B45" s="518" t="s">
        <v>116</v>
      </c>
      <c r="C45" s="519">
        <v>2005</v>
      </c>
      <c r="D45" s="579" t="s">
        <v>141</v>
      </c>
      <c r="E45" s="304">
        <v>26</v>
      </c>
      <c r="F45" s="668">
        <f t="shared" si="1"/>
        <v>39</v>
      </c>
      <c r="G45" s="886">
        <v>40</v>
      </c>
      <c r="H45" s="7"/>
      <c r="I45" s="8"/>
    </row>
    <row r="46" spans="1:9">
      <c r="A46" s="540" t="s">
        <v>158</v>
      </c>
      <c r="B46" s="549" t="s">
        <v>159</v>
      </c>
      <c r="C46" s="550">
        <v>2004</v>
      </c>
      <c r="D46" s="600" t="s">
        <v>47</v>
      </c>
      <c r="E46" s="431">
        <v>26</v>
      </c>
      <c r="F46" s="668">
        <f t="shared" si="1"/>
        <v>39</v>
      </c>
      <c r="G46" s="669">
        <v>41</v>
      </c>
      <c r="H46" s="7"/>
      <c r="I46" s="8"/>
    </row>
    <row r="47" spans="1:9">
      <c r="A47" s="517" t="s">
        <v>107</v>
      </c>
      <c r="B47" s="518" t="s">
        <v>41</v>
      </c>
      <c r="C47" s="519">
        <v>2003</v>
      </c>
      <c r="D47" s="537" t="s">
        <v>43</v>
      </c>
      <c r="E47" s="304">
        <v>25</v>
      </c>
      <c r="F47" s="668">
        <f t="shared" si="1"/>
        <v>37.5</v>
      </c>
      <c r="G47" s="670">
        <v>42</v>
      </c>
      <c r="H47" s="7"/>
      <c r="I47" s="8"/>
    </row>
    <row r="48" spans="1:9">
      <c r="A48" s="514" t="s">
        <v>217</v>
      </c>
      <c r="B48" s="521" t="s">
        <v>218</v>
      </c>
      <c r="C48" s="522">
        <v>2007</v>
      </c>
      <c r="D48" s="600" t="s">
        <v>87</v>
      </c>
      <c r="E48" s="304">
        <v>25</v>
      </c>
      <c r="F48" s="668">
        <f t="shared" si="1"/>
        <v>37.5</v>
      </c>
      <c r="G48" s="886">
        <v>43</v>
      </c>
      <c r="H48" s="7"/>
      <c r="I48" s="8"/>
    </row>
    <row r="49" spans="1:9">
      <c r="A49" s="514" t="s">
        <v>115</v>
      </c>
      <c r="B49" s="521" t="s">
        <v>116</v>
      </c>
      <c r="C49" s="522">
        <v>2005</v>
      </c>
      <c r="D49" s="579" t="s">
        <v>114</v>
      </c>
      <c r="E49" s="424">
        <v>25</v>
      </c>
      <c r="F49" s="668">
        <f t="shared" si="1"/>
        <v>37.5</v>
      </c>
      <c r="G49" s="669">
        <v>44</v>
      </c>
      <c r="H49" s="7"/>
      <c r="I49" s="8"/>
    </row>
    <row r="50" spans="1:9">
      <c r="A50" s="540" t="s">
        <v>105</v>
      </c>
      <c r="B50" s="549" t="s">
        <v>106</v>
      </c>
      <c r="C50" s="550">
        <v>2003</v>
      </c>
      <c r="D50" s="600" t="s">
        <v>43</v>
      </c>
      <c r="E50" s="431">
        <v>24</v>
      </c>
      <c r="F50" s="668">
        <f t="shared" si="1"/>
        <v>36</v>
      </c>
      <c r="G50" s="669">
        <v>45</v>
      </c>
      <c r="H50" s="7"/>
      <c r="I50" s="8"/>
    </row>
    <row r="51" spans="1:9">
      <c r="A51" s="517" t="s">
        <v>268</v>
      </c>
      <c r="B51" s="518" t="s">
        <v>269</v>
      </c>
      <c r="C51" s="519">
        <v>2005</v>
      </c>
      <c r="D51" s="600" t="s">
        <v>270</v>
      </c>
      <c r="E51" s="304">
        <v>24</v>
      </c>
      <c r="F51" s="668">
        <f t="shared" si="1"/>
        <v>36</v>
      </c>
      <c r="G51" s="670">
        <v>46</v>
      </c>
      <c r="H51" s="7"/>
      <c r="I51" s="8"/>
    </row>
    <row r="52" spans="1:9">
      <c r="A52" s="517" t="s">
        <v>93</v>
      </c>
      <c r="B52" s="518" t="s">
        <v>84</v>
      </c>
      <c r="C52" s="519">
        <v>2005</v>
      </c>
      <c r="D52" s="600" t="s">
        <v>91</v>
      </c>
      <c r="E52" s="307">
        <v>23</v>
      </c>
      <c r="F52" s="668">
        <f t="shared" si="1"/>
        <v>34.5</v>
      </c>
      <c r="G52" s="669">
        <v>47</v>
      </c>
      <c r="H52" s="7"/>
      <c r="I52" s="8"/>
    </row>
    <row r="53" spans="1:9">
      <c r="A53" s="517" t="s">
        <v>279</v>
      </c>
      <c r="B53" s="518" t="s">
        <v>92</v>
      </c>
      <c r="C53" s="519">
        <v>2004</v>
      </c>
      <c r="D53" s="579" t="s">
        <v>91</v>
      </c>
      <c r="E53" s="307">
        <v>23</v>
      </c>
      <c r="F53" s="668">
        <f t="shared" si="1"/>
        <v>34.5</v>
      </c>
      <c r="G53" s="670">
        <v>48</v>
      </c>
      <c r="H53" s="7"/>
      <c r="I53" s="8"/>
    </row>
    <row r="54" spans="1:9">
      <c r="A54" s="540" t="s">
        <v>170</v>
      </c>
      <c r="B54" s="549" t="s">
        <v>45</v>
      </c>
      <c r="C54" s="550">
        <v>2005</v>
      </c>
      <c r="D54" s="600" t="s">
        <v>79</v>
      </c>
      <c r="E54" s="431">
        <v>23</v>
      </c>
      <c r="F54" s="668">
        <f t="shared" si="1"/>
        <v>34.5</v>
      </c>
      <c r="G54" s="886">
        <v>49</v>
      </c>
      <c r="H54" s="7"/>
      <c r="I54" s="8"/>
    </row>
    <row r="55" spans="1:9">
      <c r="A55" s="517" t="s">
        <v>226</v>
      </c>
      <c r="B55" s="518" t="s">
        <v>40</v>
      </c>
      <c r="C55" s="519">
        <v>2005</v>
      </c>
      <c r="D55" s="581" t="s">
        <v>230</v>
      </c>
      <c r="E55" s="304">
        <v>22</v>
      </c>
      <c r="F55" s="668">
        <f t="shared" si="1"/>
        <v>33</v>
      </c>
      <c r="G55" s="669">
        <v>50</v>
      </c>
      <c r="H55" s="7"/>
      <c r="I55" s="8"/>
    </row>
    <row r="56" spans="1:9">
      <c r="A56" s="517" t="s">
        <v>246</v>
      </c>
      <c r="B56" s="518" t="s">
        <v>44</v>
      </c>
      <c r="C56" s="519">
        <v>2005</v>
      </c>
      <c r="D56" s="579" t="s">
        <v>160</v>
      </c>
      <c r="E56" s="307">
        <v>22</v>
      </c>
      <c r="F56" s="668">
        <f t="shared" si="1"/>
        <v>33</v>
      </c>
      <c r="G56" s="670">
        <v>51</v>
      </c>
      <c r="H56" s="7"/>
      <c r="I56" s="8"/>
    </row>
    <row r="57" spans="1:9">
      <c r="A57" s="517" t="s">
        <v>250</v>
      </c>
      <c r="B57" s="518" t="s">
        <v>46</v>
      </c>
      <c r="C57" s="519">
        <v>2004</v>
      </c>
      <c r="D57" s="579" t="s">
        <v>252</v>
      </c>
      <c r="E57" s="304">
        <v>22</v>
      </c>
      <c r="F57" s="668">
        <f t="shared" si="1"/>
        <v>33</v>
      </c>
      <c r="G57" s="886">
        <v>52</v>
      </c>
      <c r="H57" s="7"/>
      <c r="I57" s="8"/>
    </row>
    <row r="58" spans="1:9">
      <c r="A58" s="540" t="s">
        <v>228</v>
      </c>
      <c r="B58" s="555" t="s">
        <v>229</v>
      </c>
      <c r="C58" s="556">
        <v>2004</v>
      </c>
      <c r="D58" s="600" t="s">
        <v>230</v>
      </c>
      <c r="E58" s="431">
        <v>20</v>
      </c>
      <c r="F58" s="668">
        <f t="shared" si="1"/>
        <v>30</v>
      </c>
      <c r="G58" s="669">
        <v>53</v>
      </c>
      <c r="H58" s="7"/>
      <c r="I58" s="8"/>
    </row>
    <row r="59" spans="1:9">
      <c r="A59" s="540" t="s">
        <v>263</v>
      </c>
      <c r="B59" s="518" t="s">
        <v>264</v>
      </c>
      <c r="C59" s="519">
        <v>2006</v>
      </c>
      <c r="D59" s="579" t="s">
        <v>270</v>
      </c>
      <c r="E59" s="304">
        <v>17</v>
      </c>
      <c r="F59" s="668">
        <f t="shared" si="1"/>
        <v>25.5</v>
      </c>
      <c r="G59" s="669">
        <v>54</v>
      </c>
      <c r="H59" s="7"/>
      <c r="I59" s="8"/>
    </row>
    <row r="60" spans="1:9">
      <c r="A60" s="531" t="s">
        <v>117</v>
      </c>
      <c r="B60" s="524" t="s">
        <v>46</v>
      </c>
      <c r="C60" s="525">
        <v>2006</v>
      </c>
      <c r="D60" s="579" t="s">
        <v>114</v>
      </c>
      <c r="E60" s="759">
        <v>16</v>
      </c>
      <c r="F60" s="668">
        <f t="shared" si="1"/>
        <v>24</v>
      </c>
      <c r="G60" s="670">
        <v>55</v>
      </c>
      <c r="H60" s="7"/>
      <c r="I60" s="8"/>
    </row>
    <row r="61" spans="1:9">
      <c r="A61" s="517"/>
      <c r="B61" s="518"/>
      <c r="C61" s="519"/>
      <c r="D61" s="579"/>
      <c r="E61" s="313"/>
      <c r="F61" s="668">
        <f t="shared" si="1"/>
        <v>0</v>
      </c>
      <c r="G61" s="669"/>
      <c r="H61" s="7"/>
      <c r="I61" s="8"/>
    </row>
    <row r="62" spans="1:9">
      <c r="A62" s="615"/>
      <c r="B62" s="621"/>
      <c r="C62" s="622"/>
      <c r="D62" s="652"/>
      <c r="E62" s="888"/>
      <c r="F62" s="668"/>
      <c r="G62" s="669"/>
      <c r="H62" s="7"/>
      <c r="I62" s="8"/>
    </row>
    <row r="63" spans="1:9">
      <c r="A63" s="517"/>
      <c r="B63" s="518"/>
      <c r="C63" s="519"/>
      <c r="D63" s="520"/>
      <c r="E63" s="667"/>
      <c r="F63" s="668"/>
      <c r="G63" s="670"/>
      <c r="H63" s="7"/>
      <c r="I63" s="8"/>
    </row>
    <row r="64" spans="1:9">
      <c r="A64" s="517"/>
      <c r="B64" s="518"/>
      <c r="C64" s="519"/>
      <c r="D64" s="520"/>
      <c r="E64" s="667"/>
      <c r="F64" s="668"/>
      <c r="G64" s="669"/>
      <c r="H64" s="7"/>
      <c r="I64" s="8"/>
    </row>
    <row r="65" spans="1:9">
      <c r="A65" s="517"/>
      <c r="B65" s="518"/>
      <c r="C65" s="519"/>
      <c r="D65" s="520"/>
      <c r="E65" s="667"/>
      <c r="F65" s="668"/>
      <c r="G65" s="670"/>
      <c r="H65" s="7"/>
      <c r="I65" s="8"/>
    </row>
    <row r="66" spans="1:9">
      <c r="A66" s="7"/>
      <c r="B66" s="7"/>
      <c r="C66" s="625"/>
      <c r="D66" s="7"/>
      <c r="E66" s="7"/>
      <c r="F66" s="7"/>
      <c r="G66" s="7"/>
      <c r="H66" s="191"/>
      <c r="I66" s="8"/>
    </row>
    <row r="67" spans="1:9">
      <c r="A67" s="1082" t="s">
        <v>13</v>
      </c>
      <c r="B67" s="1082"/>
      <c r="C67" s="1082"/>
      <c r="D67" s="1082"/>
      <c r="E67" s="1082"/>
      <c r="F67" s="1082"/>
      <c r="G67" s="1082"/>
      <c r="H67" s="2"/>
      <c r="I67" s="625"/>
    </row>
    <row r="68" spans="1:9">
      <c r="A68" s="7"/>
      <c r="B68" s="7"/>
      <c r="C68" s="625"/>
      <c r="D68" s="7"/>
      <c r="E68" s="7"/>
      <c r="F68" s="7"/>
      <c r="G68" s="7"/>
      <c r="H68" s="7"/>
      <c r="I68" s="8"/>
    </row>
  </sheetData>
  <sortState xmlns:xlrd2="http://schemas.microsoft.com/office/spreadsheetml/2017/richdata2" ref="A6:F61">
    <sortCondition descending="1" ref="F6:F61"/>
  </sortState>
  <mergeCells count="4">
    <mergeCell ref="A1:G1"/>
    <mergeCell ref="E2:G2"/>
    <mergeCell ref="A3:G3"/>
    <mergeCell ref="A67:G67"/>
  </mergeCells>
  <phoneticPr fontId="0" type="noConversion"/>
  <pageMargins left="0.9055118110236221" right="0.70866141732283472" top="0.78740157480314965" bottom="0.78740157480314965" header="0.31496062992125984" footer="0.31496062992125984"/>
  <pageSetup paperSize="9" scale="71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39997558519241921"/>
    <pageSetUpPr fitToPage="1"/>
  </sheetPr>
  <dimension ref="A1:J69"/>
  <sheetViews>
    <sheetView topLeftCell="A8" zoomScale="160" zoomScaleNormal="160" workbookViewId="0">
      <selection activeCell="I63" sqref="I63"/>
    </sheetView>
  </sheetViews>
  <sheetFormatPr defaultRowHeight="15"/>
  <cols>
    <col min="1" max="1" width="13.7109375" style="254" customWidth="1"/>
    <col min="2" max="2" width="12.140625" customWidth="1"/>
    <col min="4" max="4" width="30.28515625" customWidth="1"/>
    <col min="6" max="6" width="12.42578125" bestFit="1" customWidth="1"/>
  </cols>
  <sheetData>
    <row r="1" spans="1:9" ht="20.25" customHeight="1">
      <c r="A1" s="1105" t="s">
        <v>54</v>
      </c>
      <c r="B1" s="1105"/>
      <c r="C1" s="1105"/>
      <c r="D1" s="1105"/>
      <c r="E1" s="1105"/>
      <c r="F1" s="1105"/>
      <c r="G1" s="1105"/>
      <c r="H1" s="1105"/>
      <c r="I1" s="1105"/>
    </row>
    <row r="2" spans="1:9" ht="15.75">
      <c r="A2" s="253" t="s">
        <v>1</v>
      </c>
      <c r="E2" s="1079" t="s">
        <v>207</v>
      </c>
      <c r="F2" s="1080"/>
      <c r="G2" s="1080"/>
      <c r="H2" s="62"/>
    </row>
    <row r="3" spans="1:9" ht="15.75">
      <c r="A3" s="249"/>
      <c r="B3" s="53"/>
      <c r="C3" s="53"/>
      <c r="D3" s="53"/>
      <c r="E3" s="53"/>
      <c r="F3" s="53"/>
      <c r="G3" s="53"/>
    </row>
    <row r="4" spans="1:9" ht="15.75">
      <c r="A4" s="1109" t="s">
        <v>59</v>
      </c>
      <c r="B4" s="1109"/>
      <c r="C4" s="1109"/>
      <c r="D4" s="1109"/>
      <c r="E4" s="1109"/>
      <c r="F4" s="1109"/>
      <c r="G4" s="1109"/>
    </row>
    <row r="5" spans="1:9" ht="15.75" thickBot="1">
      <c r="A5" s="257"/>
      <c r="B5" s="255"/>
      <c r="C5" s="52"/>
      <c r="D5" s="52"/>
      <c r="E5" s="52"/>
      <c r="F5" s="52"/>
      <c r="G5" s="52"/>
    </row>
    <row r="6" spans="1:9" ht="24" thickTop="1" thickBot="1">
      <c r="A6" s="51" t="s">
        <v>3</v>
      </c>
      <c r="B6" s="256" t="s">
        <v>4</v>
      </c>
      <c r="C6" s="49" t="s">
        <v>5</v>
      </c>
      <c r="D6" s="48" t="s">
        <v>6</v>
      </c>
      <c r="E6" s="47" t="s">
        <v>60</v>
      </c>
      <c r="F6" s="198" t="s">
        <v>31</v>
      </c>
      <c r="G6" s="44" t="s">
        <v>9</v>
      </c>
      <c r="H6" s="140" t="s">
        <v>23</v>
      </c>
      <c r="I6" s="632"/>
    </row>
    <row r="7" spans="1:9">
      <c r="A7" s="517" t="s">
        <v>147</v>
      </c>
      <c r="B7" s="518" t="s">
        <v>168</v>
      </c>
      <c r="C7" s="582">
        <v>2005</v>
      </c>
      <c r="D7" s="717" t="s">
        <v>83</v>
      </c>
      <c r="E7" s="303">
        <v>63</v>
      </c>
      <c r="F7" s="348">
        <f t="shared" ref="F7:F38" si="0">E7</f>
        <v>63</v>
      </c>
      <c r="G7" s="158" t="s">
        <v>284</v>
      </c>
      <c r="H7" s="59"/>
      <c r="I7" s="1"/>
    </row>
    <row r="8" spans="1:9">
      <c r="A8" s="32" t="s">
        <v>238</v>
      </c>
      <c r="B8" s="34" t="s">
        <v>69</v>
      </c>
      <c r="C8" s="30">
        <v>2005</v>
      </c>
      <c r="D8" s="857" t="s">
        <v>236</v>
      </c>
      <c r="E8" s="304">
        <v>62</v>
      </c>
      <c r="F8" s="349">
        <f t="shared" si="0"/>
        <v>62</v>
      </c>
      <c r="G8" s="882" t="s">
        <v>285</v>
      </c>
      <c r="H8" s="59"/>
      <c r="I8" s="1"/>
    </row>
    <row r="9" spans="1:9">
      <c r="A9" s="531" t="s">
        <v>255</v>
      </c>
      <c r="B9" s="749" t="s">
        <v>69</v>
      </c>
      <c r="C9" s="525">
        <v>2006</v>
      </c>
      <c r="D9" s="715" t="s">
        <v>89</v>
      </c>
      <c r="E9" s="304">
        <v>61</v>
      </c>
      <c r="F9" s="350">
        <f t="shared" si="0"/>
        <v>61</v>
      </c>
      <c r="G9" s="156" t="s">
        <v>286</v>
      </c>
      <c r="H9" s="59">
        <v>17</v>
      </c>
      <c r="I9" s="1"/>
    </row>
    <row r="10" spans="1:9">
      <c r="A10" s="607" t="s">
        <v>137</v>
      </c>
      <c r="B10" s="698" t="s">
        <v>138</v>
      </c>
      <c r="C10" s="525">
        <v>2005</v>
      </c>
      <c r="D10" s="713" t="s">
        <v>113</v>
      </c>
      <c r="E10" s="307">
        <v>61</v>
      </c>
      <c r="F10" s="349">
        <f t="shared" si="0"/>
        <v>61</v>
      </c>
      <c r="G10" s="882" t="s">
        <v>287</v>
      </c>
      <c r="H10" s="59">
        <v>32</v>
      </c>
      <c r="I10" s="1"/>
    </row>
    <row r="11" spans="1:9">
      <c r="A11" s="557" t="s">
        <v>260</v>
      </c>
      <c r="B11" s="585" t="s">
        <v>261</v>
      </c>
      <c r="C11" s="577">
        <v>2007</v>
      </c>
      <c r="D11" s="711" t="s">
        <v>262</v>
      </c>
      <c r="E11" s="431">
        <v>61</v>
      </c>
      <c r="F11" s="884">
        <f t="shared" si="0"/>
        <v>61</v>
      </c>
      <c r="G11" s="156" t="s">
        <v>288</v>
      </c>
      <c r="H11" s="59">
        <v>42</v>
      </c>
      <c r="I11" s="1"/>
    </row>
    <row r="12" spans="1:9">
      <c r="A12" s="22" t="s">
        <v>240</v>
      </c>
      <c r="B12" s="34" t="s">
        <v>140</v>
      </c>
      <c r="C12" s="30">
        <v>2006</v>
      </c>
      <c r="D12" s="126" t="s">
        <v>236</v>
      </c>
      <c r="E12" s="304">
        <v>60</v>
      </c>
      <c r="F12" s="349">
        <f t="shared" si="0"/>
        <v>60</v>
      </c>
      <c r="G12" s="882" t="s">
        <v>289</v>
      </c>
      <c r="H12" s="59"/>
      <c r="I12" s="1"/>
    </row>
    <row r="13" spans="1:9">
      <c r="A13" s="531" t="s">
        <v>132</v>
      </c>
      <c r="B13" s="585" t="s">
        <v>73</v>
      </c>
      <c r="C13" s="592">
        <v>2005</v>
      </c>
      <c r="D13" s="715" t="s">
        <v>87</v>
      </c>
      <c r="E13" s="304">
        <v>59</v>
      </c>
      <c r="F13" s="350">
        <f t="shared" si="0"/>
        <v>59</v>
      </c>
      <c r="G13" s="156" t="s">
        <v>290</v>
      </c>
      <c r="H13" s="59">
        <v>7</v>
      </c>
      <c r="I13" s="1"/>
    </row>
    <row r="14" spans="1:9">
      <c r="A14" s="531" t="s">
        <v>127</v>
      </c>
      <c r="B14" s="532" t="s">
        <v>128</v>
      </c>
      <c r="C14" s="525">
        <v>2004</v>
      </c>
      <c r="D14" s="715" t="s">
        <v>89</v>
      </c>
      <c r="E14" s="304">
        <v>59</v>
      </c>
      <c r="F14" s="349">
        <f t="shared" si="0"/>
        <v>59</v>
      </c>
      <c r="G14" s="881" t="s">
        <v>291</v>
      </c>
      <c r="H14" s="59">
        <v>15</v>
      </c>
      <c r="I14" s="1"/>
    </row>
    <row r="15" spans="1:9">
      <c r="A15" s="22" t="s">
        <v>283</v>
      </c>
      <c r="B15" s="879" t="s">
        <v>239</v>
      </c>
      <c r="C15" s="876">
        <v>2006</v>
      </c>
      <c r="D15" s="192" t="s">
        <v>236</v>
      </c>
      <c r="E15" s="431">
        <v>58</v>
      </c>
      <c r="F15" s="884">
        <f t="shared" si="0"/>
        <v>58</v>
      </c>
      <c r="G15" s="882" t="s">
        <v>292</v>
      </c>
      <c r="H15" s="59">
        <v>11</v>
      </c>
      <c r="I15" s="1"/>
    </row>
    <row r="16" spans="1:9">
      <c r="A16" s="823" t="s">
        <v>139</v>
      </c>
      <c r="B16" s="593" t="s">
        <v>74</v>
      </c>
      <c r="C16" s="525">
        <v>2005</v>
      </c>
      <c r="D16" s="529" t="s">
        <v>165</v>
      </c>
      <c r="E16" s="304">
        <v>58</v>
      </c>
      <c r="F16" s="349">
        <f t="shared" si="0"/>
        <v>58</v>
      </c>
      <c r="G16" s="157" t="s">
        <v>293</v>
      </c>
      <c r="H16" s="59">
        <v>20</v>
      </c>
      <c r="I16" s="1"/>
    </row>
    <row r="17" spans="1:10">
      <c r="A17" s="531" t="s">
        <v>166</v>
      </c>
      <c r="B17" s="532" t="s">
        <v>167</v>
      </c>
      <c r="C17" s="577">
        <v>2005</v>
      </c>
      <c r="D17" s="529" t="s">
        <v>165</v>
      </c>
      <c r="E17" s="304">
        <v>57</v>
      </c>
      <c r="F17" s="349">
        <f t="shared" si="0"/>
        <v>57</v>
      </c>
      <c r="G17" s="882" t="s">
        <v>294</v>
      </c>
      <c r="H17" s="59"/>
      <c r="I17" s="1"/>
    </row>
    <row r="18" spans="1:10">
      <c r="A18" s="531" t="s">
        <v>258</v>
      </c>
      <c r="B18" s="532" t="s">
        <v>73</v>
      </c>
      <c r="C18" s="525">
        <v>2004</v>
      </c>
      <c r="D18" s="711" t="s">
        <v>262</v>
      </c>
      <c r="E18" s="304">
        <v>57</v>
      </c>
      <c r="F18" s="885">
        <f t="shared" si="0"/>
        <v>57</v>
      </c>
      <c r="G18" s="156" t="s">
        <v>295</v>
      </c>
      <c r="H18" s="59"/>
      <c r="I18" s="1"/>
    </row>
    <row r="19" spans="1:10">
      <c r="A19" s="557" t="s">
        <v>122</v>
      </c>
      <c r="B19" s="613" t="s">
        <v>88</v>
      </c>
      <c r="C19" s="577">
        <v>2004</v>
      </c>
      <c r="D19" s="591" t="s">
        <v>201</v>
      </c>
      <c r="E19" s="431">
        <v>56</v>
      </c>
      <c r="F19" s="350">
        <f t="shared" si="0"/>
        <v>56</v>
      </c>
      <c r="G19" s="882" t="s">
        <v>296</v>
      </c>
      <c r="H19" s="59"/>
      <c r="I19" s="1"/>
    </row>
    <row r="20" spans="1:10">
      <c r="A20" s="531" t="s">
        <v>256</v>
      </c>
      <c r="B20" s="585" t="s">
        <v>257</v>
      </c>
      <c r="C20" s="592">
        <v>2003</v>
      </c>
      <c r="D20" s="711" t="s">
        <v>262</v>
      </c>
      <c r="E20" s="304">
        <v>56</v>
      </c>
      <c r="F20" s="349">
        <f t="shared" si="0"/>
        <v>56</v>
      </c>
      <c r="G20" s="156" t="s">
        <v>297</v>
      </c>
      <c r="H20" s="59"/>
      <c r="I20" s="1"/>
    </row>
    <row r="21" spans="1:10">
      <c r="A21" s="587" t="s">
        <v>118</v>
      </c>
      <c r="B21" s="818" t="s">
        <v>67</v>
      </c>
      <c r="C21" s="819">
        <v>2006</v>
      </c>
      <c r="D21" s="589" t="s">
        <v>12</v>
      </c>
      <c r="E21" s="304">
        <v>55</v>
      </c>
      <c r="F21" s="350">
        <f t="shared" si="0"/>
        <v>55</v>
      </c>
      <c r="G21" s="882" t="s">
        <v>298</v>
      </c>
      <c r="H21" s="59"/>
      <c r="I21" s="1"/>
    </row>
    <row r="22" spans="1:10">
      <c r="A22" s="531" t="s">
        <v>195</v>
      </c>
      <c r="B22" s="532" t="s">
        <v>196</v>
      </c>
      <c r="C22" s="525">
        <v>2007</v>
      </c>
      <c r="D22" s="711" t="s">
        <v>43</v>
      </c>
      <c r="E22" s="304">
        <v>55</v>
      </c>
      <c r="F22" s="349">
        <f t="shared" si="0"/>
        <v>55</v>
      </c>
      <c r="G22" s="156" t="s">
        <v>299</v>
      </c>
      <c r="H22" s="59"/>
      <c r="I22" s="1"/>
      <c r="J22" s="149"/>
    </row>
    <row r="23" spans="1:10">
      <c r="A23" s="540" t="s">
        <v>162</v>
      </c>
      <c r="B23" s="549" t="s">
        <v>67</v>
      </c>
      <c r="C23" s="536">
        <v>2005</v>
      </c>
      <c r="D23" s="600" t="s">
        <v>47</v>
      </c>
      <c r="E23" s="431">
        <v>55</v>
      </c>
      <c r="F23" s="350">
        <f t="shared" si="0"/>
        <v>55</v>
      </c>
      <c r="G23" s="881" t="s">
        <v>300</v>
      </c>
      <c r="H23" s="59"/>
      <c r="I23" s="1"/>
    </row>
    <row r="24" spans="1:10">
      <c r="A24" s="540" t="s">
        <v>194</v>
      </c>
      <c r="B24" s="518" t="s">
        <v>242</v>
      </c>
      <c r="C24" s="582">
        <v>2004</v>
      </c>
      <c r="D24" s="579" t="s">
        <v>47</v>
      </c>
      <c r="E24" s="304">
        <v>54</v>
      </c>
      <c r="F24" s="349">
        <f t="shared" si="0"/>
        <v>54</v>
      </c>
      <c r="G24" s="882" t="s">
        <v>301</v>
      </c>
      <c r="H24" s="59"/>
      <c r="I24" s="1"/>
    </row>
    <row r="25" spans="1:10">
      <c r="A25" s="531" t="s">
        <v>253</v>
      </c>
      <c r="B25" s="532" t="s">
        <v>254</v>
      </c>
      <c r="C25" s="525">
        <v>2003</v>
      </c>
      <c r="D25" s="711" t="s">
        <v>90</v>
      </c>
      <c r="E25" s="304">
        <v>54</v>
      </c>
      <c r="F25" s="350">
        <f t="shared" si="0"/>
        <v>54</v>
      </c>
      <c r="G25" s="157" t="s">
        <v>302</v>
      </c>
      <c r="H25" s="59"/>
      <c r="I25" s="1"/>
    </row>
    <row r="26" spans="1:10">
      <c r="A26" s="531" t="s">
        <v>259</v>
      </c>
      <c r="B26" s="532" t="s">
        <v>74</v>
      </c>
      <c r="C26" s="525">
        <v>2005</v>
      </c>
      <c r="D26" s="711" t="s">
        <v>262</v>
      </c>
      <c r="E26" s="304">
        <v>54</v>
      </c>
      <c r="F26" s="349">
        <f t="shared" si="0"/>
        <v>54</v>
      </c>
      <c r="G26" s="882" t="s">
        <v>303</v>
      </c>
      <c r="H26" s="59"/>
      <c r="I26" s="1"/>
    </row>
    <row r="27" spans="1:10">
      <c r="A27" s="772" t="s">
        <v>212</v>
      </c>
      <c r="B27" s="794" t="s">
        <v>213</v>
      </c>
      <c r="C27" s="617">
        <v>2007</v>
      </c>
      <c r="D27" s="591" t="s">
        <v>12</v>
      </c>
      <c r="E27" s="431">
        <v>53</v>
      </c>
      <c r="F27" s="350">
        <f t="shared" si="0"/>
        <v>53</v>
      </c>
      <c r="G27" s="156" t="s">
        <v>304</v>
      </c>
      <c r="H27" s="59"/>
      <c r="I27" s="1"/>
    </row>
    <row r="28" spans="1:10">
      <c r="A28" s="607" t="s">
        <v>136</v>
      </c>
      <c r="B28" s="698" t="s">
        <v>68</v>
      </c>
      <c r="C28" s="525">
        <v>2004</v>
      </c>
      <c r="D28" s="711" t="s">
        <v>113</v>
      </c>
      <c r="E28" s="307">
        <v>53</v>
      </c>
      <c r="F28" s="354">
        <f t="shared" si="0"/>
        <v>53</v>
      </c>
      <c r="G28" s="882" t="s">
        <v>305</v>
      </c>
      <c r="H28" s="59"/>
      <c r="I28" s="1"/>
      <c r="J28" s="149"/>
    </row>
    <row r="29" spans="1:10">
      <c r="A29" s="607" t="s">
        <v>219</v>
      </c>
      <c r="B29" s="698" t="s">
        <v>125</v>
      </c>
      <c r="C29" s="525">
        <v>2006</v>
      </c>
      <c r="D29" s="711" t="s">
        <v>113</v>
      </c>
      <c r="E29" s="307">
        <v>53</v>
      </c>
      <c r="F29" s="349">
        <f t="shared" si="0"/>
        <v>53</v>
      </c>
      <c r="G29" s="156" t="s">
        <v>306</v>
      </c>
      <c r="H29" s="59"/>
      <c r="I29" s="1"/>
    </row>
    <row r="30" spans="1:10">
      <c r="A30" s="517" t="s">
        <v>271</v>
      </c>
      <c r="B30" s="518" t="s">
        <v>71</v>
      </c>
      <c r="C30" s="582">
        <v>2005</v>
      </c>
      <c r="D30" s="589" t="s">
        <v>270</v>
      </c>
      <c r="E30" s="304">
        <v>53</v>
      </c>
      <c r="F30" s="885">
        <f t="shared" si="0"/>
        <v>53</v>
      </c>
      <c r="G30" s="882" t="s">
        <v>307</v>
      </c>
      <c r="H30" s="59"/>
      <c r="I30" s="1"/>
    </row>
    <row r="31" spans="1:10">
      <c r="A31" s="557" t="s">
        <v>214</v>
      </c>
      <c r="B31" s="613" t="s">
        <v>215</v>
      </c>
      <c r="C31" s="578">
        <v>2006</v>
      </c>
      <c r="D31" s="720" t="s">
        <v>87</v>
      </c>
      <c r="E31" s="431">
        <v>53</v>
      </c>
      <c r="F31" s="350">
        <f t="shared" si="0"/>
        <v>53</v>
      </c>
      <c r="G31" s="156" t="s">
        <v>308</v>
      </c>
      <c r="H31" s="59"/>
      <c r="I31" s="1"/>
    </row>
    <row r="32" spans="1:10">
      <c r="A32" s="32" t="s">
        <v>237</v>
      </c>
      <c r="B32" s="867" t="s">
        <v>71</v>
      </c>
      <c r="C32" s="30">
        <v>2006</v>
      </c>
      <c r="D32" s="126" t="s">
        <v>236</v>
      </c>
      <c r="E32" s="304">
        <v>52</v>
      </c>
      <c r="F32" s="349">
        <f t="shared" si="0"/>
        <v>52</v>
      </c>
      <c r="G32" s="881" t="s">
        <v>309</v>
      </c>
      <c r="H32" s="59"/>
      <c r="I32" s="1"/>
    </row>
    <row r="33" spans="1:9">
      <c r="A33" s="531" t="s">
        <v>133</v>
      </c>
      <c r="B33" s="532" t="s">
        <v>71</v>
      </c>
      <c r="C33" s="525">
        <v>2003</v>
      </c>
      <c r="D33" s="711" t="s">
        <v>90</v>
      </c>
      <c r="E33" s="304">
        <v>52</v>
      </c>
      <c r="F33" s="349">
        <f t="shared" si="0"/>
        <v>52</v>
      </c>
      <c r="G33" s="882" t="s">
        <v>310</v>
      </c>
      <c r="H33" s="59"/>
      <c r="I33" s="1"/>
    </row>
    <row r="34" spans="1:9">
      <c r="A34" s="531" t="s">
        <v>121</v>
      </c>
      <c r="B34" s="532" t="s">
        <v>119</v>
      </c>
      <c r="C34" s="525">
        <v>2005</v>
      </c>
      <c r="D34" s="589" t="s">
        <v>12</v>
      </c>
      <c r="E34" s="304">
        <v>51</v>
      </c>
      <c r="F34" s="885">
        <f t="shared" si="0"/>
        <v>51</v>
      </c>
      <c r="G34" s="157" t="s">
        <v>311</v>
      </c>
      <c r="H34" s="59"/>
      <c r="I34" s="1"/>
    </row>
    <row r="35" spans="1:9">
      <c r="A35" s="557" t="s">
        <v>202</v>
      </c>
      <c r="B35" s="613" t="s">
        <v>203</v>
      </c>
      <c r="C35" s="578">
        <v>2005</v>
      </c>
      <c r="D35" s="604" t="s">
        <v>201</v>
      </c>
      <c r="E35" s="431">
        <v>51</v>
      </c>
      <c r="F35" s="350">
        <f t="shared" si="0"/>
        <v>51</v>
      </c>
      <c r="G35" s="882" t="s">
        <v>312</v>
      </c>
      <c r="H35" s="59"/>
      <c r="I35" s="1"/>
    </row>
    <row r="36" spans="1:9">
      <c r="A36" s="636" t="s">
        <v>123</v>
      </c>
      <c r="B36" s="764" t="s">
        <v>71</v>
      </c>
      <c r="C36" s="638">
        <v>2005</v>
      </c>
      <c r="D36" s="604" t="s">
        <v>201</v>
      </c>
      <c r="E36" s="304">
        <v>51</v>
      </c>
      <c r="F36" s="349">
        <f t="shared" si="0"/>
        <v>51</v>
      </c>
      <c r="G36" s="156" t="s">
        <v>313</v>
      </c>
      <c r="H36" s="59"/>
      <c r="I36" s="1"/>
    </row>
    <row r="37" spans="1:9">
      <c r="A37" s="662" t="s">
        <v>172</v>
      </c>
      <c r="B37" s="593" t="s">
        <v>120</v>
      </c>
      <c r="C37" s="592">
        <v>2003</v>
      </c>
      <c r="D37" s="572" t="s">
        <v>171</v>
      </c>
      <c r="E37" s="304">
        <v>51</v>
      </c>
      <c r="F37" s="350">
        <f t="shared" si="0"/>
        <v>51</v>
      </c>
      <c r="G37" s="882" t="s">
        <v>314</v>
      </c>
      <c r="H37" s="59"/>
      <c r="I37" s="1"/>
    </row>
    <row r="38" spans="1:9">
      <c r="A38" s="531" t="s">
        <v>174</v>
      </c>
      <c r="B38" s="532" t="s">
        <v>131</v>
      </c>
      <c r="C38" s="525">
        <v>2005</v>
      </c>
      <c r="D38" s="548" t="s">
        <v>171</v>
      </c>
      <c r="E38" s="304">
        <v>51</v>
      </c>
      <c r="F38" s="349">
        <f t="shared" si="0"/>
        <v>51</v>
      </c>
      <c r="G38" s="156" t="s">
        <v>315</v>
      </c>
      <c r="H38" s="59"/>
      <c r="I38" s="1"/>
    </row>
    <row r="39" spans="1:9">
      <c r="A39" s="540" t="s">
        <v>163</v>
      </c>
      <c r="B39" s="549" t="s">
        <v>164</v>
      </c>
      <c r="C39" s="536">
        <v>2004</v>
      </c>
      <c r="D39" s="600" t="s">
        <v>47</v>
      </c>
      <c r="E39" s="431">
        <v>51</v>
      </c>
      <c r="F39" s="350">
        <f t="shared" ref="F39:F63" si="1">E39</f>
        <v>51</v>
      </c>
      <c r="G39" s="882" t="s">
        <v>316</v>
      </c>
      <c r="H39" s="59"/>
      <c r="I39" s="1"/>
    </row>
    <row r="40" spans="1:9">
      <c r="A40" s="607" t="s">
        <v>175</v>
      </c>
      <c r="B40" s="532" t="s">
        <v>119</v>
      </c>
      <c r="C40" s="577">
        <v>2005</v>
      </c>
      <c r="D40" s="548" t="s">
        <v>171</v>
      </c>
      <c r="E40" s="304">
        <v>50</v>
      </c>
      <c r="F40" s="354">
        <f t="shared" si="1"/>
        <v>50</v>
      </c>
      <c r="G40" s="156" t="s">
        <v>317</v>
      </c>
      <c r="H40" s="59"/>
      <c r="I40" s="1"/>
    </row>
    <row r="41" spans="1:9">
      <c r="A41" s="540" t="s">
        <v>278</v>
      </c>
      <c r="B41" s="549" t="s">
        <v>78</v>
      </c>
      <c r="C41" s="582">
        <v>2006</v>
      </c>
      <c r="D41" s="589" t="s">
        <v>270</v>
      </c>
      <c r="E41" s="304">
        <v>50</v>
      </c>
      <c r="F41" s="349">
        <f t="shared" si="1"/>
        <v>50</v>
      </c>
      <c r="G41" s="881" t="s">
        <v>318</v>
      </c>
      <c r="H41" s="59"/>
      <c r="I41" s="1"/>
    </row>
    <row r="42" spans="1:9">
      <c r="A42" s="517" t="s">
        <v>273</v>
      </c>
      <c r="B42" s="518" t="s">
        <v>196</v>
      </c>
      <c r="C42" s="582">
        <v>2007</v>
      </c>
      <c r="D42" s="589" t="s">
        <v>270</v>
      </c>
      <c r="E42" s="304">
        <v>50</v>
      </c>
      <c r="F42" s="885">
        <f t="shared" si="1"/>
        <v>50</v>
      </c>
      <c r="G42" s="882" t="s">
        <v>319</v>
      </c>
      <c r="H42" s="59"/>
      <c r="I42" s="1"/>
    </row>
    <row r="43" spans="1:9">
      <c r="A43" s="557" t="s">
        <v>70</v>
      </c>
      <c r="B43" s="613" t="s">
        <v>67</v>
      </c>
      <c r="C43" s="578">
        <v>2006</v>
      </c>
      <c r="D43" s="720" t="s">
        <v>87</v>
      </c>
      <c r="E43" s="313">
        <v>50</v>
      </c>
      <c r="F43" s="350">
        <f t="shared" si="1"/>
        <v>50</v>
      </c>
      <c r="G43" s="157" t="s">
        <v>320</v>
      </c>
      <c r="H43" s="59"/>
      <c r="I43" s="1"/>
    </row>
    <row r="44" spans="1:9">
      <c r="A44" s="531" t="s">
        <v>204</v>
      </c>
      <c r="B44" s="532" t="s">
        <v>205</v>
      </c>
      <c r="C44" s="525">
        <v>2005</v>
      </c>
      <c r="D44" s="589" t="s">
        <v>201</v>
      </c>
      <c r="E44" s="304">
        <v>49</v>
      </c>
      <c r="F44" s="349">
        <f t="shared" si="1"/>
        <v>49</v>
      </c>
      <c r="G44" s="882" t="s">
        <v>321</v>
      </c>
      <c r="H44" s="59"/>
      <c r="I44" s="1"/>
    </row>
    <row r="45" spans="1:9">
      <c r="A45" s="517" t="s">
        <v>223</v>
      </c>
      <c r="B45" s="518" t="s">
        <v>78</v>
      </c>
      <c r="C45" s="620">
        <v>2007</v>
      </c>
      <c r="D45" s="579" t="s">
        <v>282</v>
      </c>
      <c r="E45" s="307">
        <v>49</v>
      </c>
      <c r="F45" s="349">
        <f t="shared" si="1"/>
        <v>49</v>
      </c>
      <c r="G45" s="156" t="s">
        <v>322</v>
      </c>
      <c r="H45" s="59"/>
      <c r="I45" s="1"/>
    </row>
    <row r="46" spans="1:9">
      <c r="A46" s="517" t="s">
        <v>276</v>
      </c>
      <c r="B46" s="518" t="s">
        <v>277</v>
      </c>
      <c r="C46" s="582">
        <v>2005</v>
      </c>
      <c r="D46" s="579" t="s">
        <v>47</v>
      </c>
      <c r="E46" s="304">
        <v>49</v>
      </c>
      <c r="F46" s="349">
        <f t="shared" si="1"/>
        <v>49</v>
      </c>
      <c r="G46" s="882" t="s">
        <v>323</v>
      </c>
      <c r="H46" s="59"/>
      <c r="I46" s="1"/>
    </row>
    <row r="47" spans="1:9">
      <c r="A47" s="557" t="s">
        <v>129</v>
      </c>
      <c r="B47" s="613" t="s">
        <v>72</v>
      </c>
      <c r="C47" s="578">
        <v>2005</v>
      </c>
      <c r="D47" s="720" t="s">
        <v>89</v>
      </c>
      <c r="E47" s="431">
        <v>49</v>
      </c>
      <c r="F47" s="350">
        <f t="shared" si="1"/>
        <v>49</v>
      </c>
      <c r="G47" s="156" t="s">
        <v>324</v>
      </c>
      <c r="H47" s="59"/>
      <c r="I47" s="1"/>
    </row>
    <row r="48" spans="1:9">
      <c r="A48" s="531" t="s">
        <v>199</v>
      </c>
      <c r="B48" s="532" t="s">
        <v>200</v>
      </c>
      <c r="C48" s="525">
        <v>2005</v>
      </c>
      <c r="D48" s="529" t="s">
        <v>165</v>
      </c>
      <c r="E48" s="313">
        <v>49</v>
      </c>
      <c r="F48" s="354">
        <f t="shared" si="1"/>
        <v>49</v>
      </c>
      <c r="G48" s="882" t="s">
        <v>325</v>
      </c>
      <c r="H48" s="59"/>
      <c r="I48" s="1"/>
    </row>
    <row r="49" spans="1:9">
      <c r="A49" s="607" t="s">
        <v>220</v>
      </c>
      <c r="B49" s="698" t="s">
        <v>69</v>
      </c>
      <c r="C49" s="525">
        <v>2007</v>
      </c>
      <c r="D49" s="711" t="s">
        <v>113</v>
      </c>
      <c r="E49" s="307">
        <v>48</v>
      </c>
      <c r="F49" s="349">
        <f t="shared" si="1"/>
        <v>48</v>
      </c>
      <c r="G49" s="156" t="s">
        <v>326</v>
      </c>
      <c r="H49" s="59"/>
      <c r="I49" s="1"/>
    </row>
    <row r="50" spans="1:9">
      <c r="A50" s="531" t="s">
        <v>272</v>
      </c>
      <c r="B50" s="524" t="s">
        <v>73</v>
      </c>
      <c r="C50" s="525">
        <v>2007</v>
      </c>
      <c r="D50" s="589" t="s">
        <v>270</v>
      </c>
      <c r="E50" s="304">
        <v>48</v>
      </c>
      <c r="F50" s="885">
        <f t="shared" si="1"/>
        <v>48</v>
      </c>
      <c r="G50" s="881" t="s">
        <v>327</v>
      </c>
      <c r="H50" s="59"/>
      <c r="I50" s="1"/>
    </row>
    <row r="51" spans="1:9">
      <c r="A51" s="557" t="s">
        <v>124</v>
      </c>
      <c r="B51" s="613" t="s">
        <v>125</v>
      </c>
      <c r="C51" s="578">
        <v>2006</v>
      </c>
      <c r="D51" s="712" t="s">
        <v>43</v>
      </c>
      <c r="E51" s="431">
        <v>47</v>
      </c>
      <c r="F51" s="350">
        <f t="shared" si="1"/>
        <v>47</v>
      </c>
      <c r="G51" s="882" t="s">
        <v>328</v>
      </c>
      <c r="H51" s="59"/>
      <c r="I51" s="1"/>
    </row>
    <row r="52" spans="1:9">
      <c r="A52" s="531" t="s">
        <v>280</v>
      </c>
      <c r="B52" s="532" t="s">
        <v>281</v>
      </c>
      <c r="C52" s="525">
        <v>2007</v>
      </c>
      <c r="D52" s="715" t="s">
        <v>87</v>
      </c>
      <c r="E52" s="304">
        <v>47</v>
      </c>
      <c r="F52" s="354">
        <f t="shared" si="1"/>
        <v>47</v>
      </c>
      <c r="G52" s="157" t="s">
        <v>329</v>
      </c>
      <c r="H52" s="59"/>
      <c r="I52" s="1"/>
    </row>
    <row r="53" spans="1:9">
      <c r="A53" s="531" t="s">
        <v>197</v>
      </c>
      <c r="B53" s="532" t="s">
        <v>198</v>
      </c>
      <c r="C53" s="525">
        <v>2005</v>
      </c>
      <c r="D53" s="529" t="s">
        <v>165</v>
      </c>
      <c r="E53" s="304">
        <v>47</v>
      </c>
      <c r="F53" s="349">
        <f t="shared" si="1"/>
        <v>47</v>
      </c>
      <c r="G53" s="882" t="s">
        <v>330</v>
      </c>
      <c r="H53" s="59"/>
      <c r="I53" s="1"/>
    </row>
    <row r="54" spans="1:9">
      <c r="A54" s="531" t="s">
        <v>130</v>
      </c>
      <c r="B54" s="532" t="s">
        <v>131</v>
      </c>
      <c r="C54" s="525">
        <v>2004</v>
      </c>
      <c r="D54" s="715" t="s">
        <v>89</v>
      </c>
      <c r="E54" s="304">
        <v>46</v>
      </c>
      <c r="F54" s="353">
        <f t="shared" si="1"/>
        <v>46</v>
      </c>
      <c r="G54" s="156" t="s">
        <v>331</v>
      </c>
      <c r="H54" s="59"/>
      <c r="I54" s="1"/>
    </row>
    <row r="55" spans="1:9">
      <c r="A55" s="823" t="s">
        <v>134</v>
      </c>
      <c r="B55" s="585" t="s">
        <v>81</v>
      </c>
      <c r="C55" s="578">
        <v>2004</v>
      </c>
      <c r="D55" s="712" t="s">
        <v>90</v>
      </c>
      <c r="E55" s="313">
        <v>46</v>
      </c>
      <c r="F55" s="353">
        <f t="shared" si="1"/>
        <v>46</v>
      </c>
      <c r="G55" s="882" t="s">
        <v>332</v>
      </c>
      <c r="H55" s="61"/>
      <c r="I55" s="1"/>
    </row>
    <row r="56" spans="1:9">
      <c r="A56" s="531" t="s">
        <v>126</v>
      </c>
      <c r="B56" s="532" t="s">
        <v>68</v>
      </c>
      <c r="C56" s="578">
        <v>2006</v>
      </c>
      <c r="D56" s="712" t="s">
        <v>43</v>
      </c>
      <c r="E56" s="304">
        <v>42</v>
      </c>
      <c r="F56" s="354">
        <f t="shared" si="1"/>
        <v>42</v>
      </c>
      <c r="G56" s="156" t="s">
        <v>333</v>
      </c>
      <c r="H56" s="61"/>
      <c r="I56" s="1"/>
    </row>
    <row r="57" spans="1:9">
      <c r="A57" s="531" t="s">
        <v>173</v>
      </c>
      <c r="B57" s="532" t="s">
        <v>167</v>
      </c>
      <c r="C57" s="525">
        <v>2004</v>
      </c>
      <c r="D57" s="711" t="s">
        <v>171</v>
      </c>
      <c r="E57" s="304">
        <v>42</v>
      </c>
      <c r="F57" s="354">
        <f t="shared" si="1"/>
        <v>42</v>
      </c>
      <c r="G57" s="882" t="s">
        <v>334</v>
      </c>
      <c r="H57" s="61"/>
      <c r="I57" s="1"/>
    </row>
    <row r="58" spans="1:9">
      <c r="A58" s="517" t="s">
        <v>221</v>
      </c>
      <c r="B58" s="518" t="s">
        <v>119</v>
      </c>
      <c r="C58" s="582">
        <v>2005</v>
      </c>
      <c r="D58" s="579" t="s">
        <v>282</v>
      </c>
      <c r="E58" s="307">
        <v>41</v>
      </c>
      <c r="F58" s="349">
        <f t="shared" si="1"/>
        <v>41</v>
      </c>
      <c r="G58" s="156" t="s">
        <v>335</v>
      </c>
      <c r="H58" s="61"/>
      <c r="I58" s="1"/>
    </row>
    <row r="59" spans="1:9">
      <c r="A59" s="540" t="s">
        <v>222</v>
      </c>
      <c r="B59" s="549" t="s">
        <v>135</v>
      </c>
      <c r="C59" s="536">
        <v>2004</v>
      </c>
      <c r="D59" s="761" t="s">
        <v>282</v>
      </c>
      <c r="E59" s="309">
        <v>40</v>
      </c>
      <c r="F59" s="884">
        <f t="shared" si="1"/>
        <v>40</v>
      </c>
      <c r="G59" s="881" t="s">
        <v>336</v>
      </c>
      <c r="H59" s="61"/>
      <c r="I59" s="1"/>
    </row>
    <row r="60" spans="1:9">
      <c r="A60" s="517" t="s">
        <v>224</v>
      </c>
      <c r="B60" s="518" t="s">
        <v>149</v>
      </c>
      <c r="C60" s="582">
        <v>2005</v>
      </c>
      <c r="D60" s="663" t="s">
        <v>282</v>
      </c>
      <c r="E60" s="307">
        <v>39</v>
      </c>
      <c r="F60" s="349">
        <f t="shared" si="1"/>
        <v>39</v>
      </c>
      <c r="G60" s="882" t="s">
        <v>337</v>
      </c>
      <c r="H60" s="61"/>
      <c r="I60" s="1"/>
    </row>
    <row r="61" spans="1:9">
      <c r="A61" s="517" t="s">
        <v>193</v>
      </c>
      <c r="B61" s="518" t="s">
        <v>80</v>
      </c>
      <c r="C61" s="582">
        <v>2004</v>
      </c>
      <c r="D61" s="579" t="s">
        <v>83</v>
      </c>
      <c r="E61" s="304">
        <v>39</v>
      </c>
      <c r="F61" s="349">
        <f t="shared" si="1"/>
        <v>39</v>
      </c>
      <c r="G61" s="157" t="s">
        <v>338</v>
      </c>
      <c r="H61" s="61"/>
      <c r="I61" s="1"/>
    </row>
    <row r="62" spans="1:9">
      <c r="A62" s="517" t="s">
        <v>194</v>
      </c>
      <c r="B62" s="518" t="s">
        <v>120</v>
      </c>
      <c r="C62" s="582">
        <v>2004</v>
      </c>
      <c r="D62" s="579" t="s">
        <v>83</v>
      </c>
      <c r="E62" s="304">
        <v>38</v>
      </c>
      <c r="F62" s="885">
        <f t="shared" si="1"/>
        <v>38</v>
      </c>
      <c r="G62" s="882" t="s">
        <v>339</v>
      </c>
      <c r="H62" s="61"/>
      <c r="I62" s="1"/>
    </row>
    <row r="63" spans="1:9">
      <c r="A63" s="540" t="s">
        <v>148</v>
      </c>
      <c r="B63" s="549" t="s">
        <v>149</v>
      </c>
      <c r="C63" s="536">
        <v>2005</v>
      </c>
      <c r="D63" s="581" t="s">
        <v>83</v>
      </c>
      <c r="E63" s="313">
        <v>35</v>
      </c>
      <c r="F63" s="350">
        <f t="shared" si="1"/>
        <v>35</v>
      </c>
      <c r="G63" s="156" t="s">
        <v>340</v>
      </c>
      <c r="H63" s="61"/>
      <c r="I63" s="1"/>
    </row>
    <row r="64" spans="1:9">
      <c r="A64" s="531"/>
      <c r="B64" s="532"/>
      <c r="C64" s="525"/>
      <c r="D64" s="589"/>
      <c r="E64" s="304"/>
      <c r="F64" s="354"/>
      <c r="G64" s="882"/>
      <c r="H64" s="61"/>
      <c r="I64" s="1"/>
    </row>
    <row r="65" spans="1:9">
      <c r="A65" s="531"/>
      <c r="B65" s="532"/>
      <c r="C65" s="525"/>
      <c r="D65" s="713"/>
      <c r="E65" s="304"/>
      <c r="F65" s="349"/>
      <c r="G65" s="157"/>
      <c r="H65" s="61"/>
      <c r="I65" s="1"/>
    </row>
    <row r="66" spans="1:9" ht="15.75" thickBot="1">
      <c r="A66" s="586"/>
      <c r="B66" s="646"/>
      <c r="C66" s="645"/>
      <c r="D66" s="721"/>
      <c r="E66" s="313"/>
      <c r="F66" s="350"/>
      <c r="G66" s="156"/>
      <c r="H66" s="61"/>
      <c r="I66" s="1"/>
    </row>
    <row r="67" spans="1:9">
      <c r="A67" s="517"/>
      <c r="B67" s="518"/>
      <c r="C67" s="582"/>
      <c r="D67" s="600"/>
      <c r="E67" s="309"/>
      <c r="F67" s="55">
        <f>E67</f>
        <v>0</v>
      </c>
      <c r="G67" s="158"/>
      <c r="H67" s="61"/>
      <c r="I67" s="1"/>
    </row>
    <row r="68" spans="1:9" ht="15.75" thickBot="1">
      <c r="A68" s="820"/>
      <c r="B68" s="821"/>
      <c r="C68" s="822"/>
      <c r="D68" s="229"/>
      <c r="E68" s="182"/>
      <c r="F68" s="60">
        <f>E68</f>
        <v>0</v>
      </c>
      <c r="G68" s="242"/>
      <c r="H68" s="59"/>
      <c r="I68" s="244"/>
    </row>
    <row r="69" spans="1:9" ht="15.75" thickTop="1">
      <c r="A69" s="258"/>
      <c r="E69" s="38"/>
      <c r="F69" s="38"/>
      <c r="G69" s="38"/>
    </row>
  </sheetData>
  <sortState xmlns:xlrd2="http://schemas.microsoft.com/office/spreadsheetml/2017/richdata2" ref="A7:H11">
    <sortCondition ref="G7:G11"/>
  </sortState>
  <mergeCells count="3">
    <mergeCell ref="A4:G4"/>
    <mergeCell ref="E2:G2"/>
    <mergeCell ref="A1:I1"/>
  </mergeCells>
  <phoneticPr fontId="76" type="noConversion"/>
  <pageMargins left="0.70866141732283472" right="0.70866141732283472" top="0.78740157480314965" bottom="0.78740157480314965" header="0.31496062992125984" footer="0.31496062992125984"/>
  <pageSetup paperSize="9" scale="71" orientation="portrait" horizontalDpi="4294967293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-0.249977111117893"/>
    <pageSetUpPr fitToPage="1"/>
  </sheetPr>
  <dimension ref="A1:X97"/>
  <sheetViews>
    <sheetView zoomScale="120" zoomScaleNormal="120" workbookViewId="0">
      <selection activeCell="Z48" sqref="Z48"/>
    </sheetView>
  </sheetViews>
  <sheetFormatPr defaultColWidth="9.140625" defaultRowHeight="15"/>
  <cols>
    <col min="1" max="1" width="13.42578125" style="63" customWidth="1"/>
    <col min="2" max="2" width="13" style="63" customWidth="1"/>
    <col min="3" max="3" width="8.28515625" style="63" customWidth="1"/>
    <col min="4" max="4" width="30.140625" style="63" customWidth="1"/>
    <col min="5" max="5" width="5.42578125" style="63" customWidth="1"/>
    <col min="6" max="6" width="5.28515625" style="63" customWidth="1"/>
    <col min="7" max="13" width="5" style="63" customWidth="1"/>
    <col min="14" max="14" width="5.85546875" style="63" customWidth="1"/>
    <col min="15" max="17" width="5" style="63" customWidth="1"/>
    <col min="18" max="19" width="8.5703125" style="63" customWidth="1"/>
    <col min="20" max="20" width="9.85546875" style="63" customWidth="1"/>
    <col min="21" max="21" width="8.5703125" style="63" customWidth="1"/>
    <col min="22" max="22" width="5.7109375" style="63" customWidth="1"/>
    <col min="23" max="16384" width="9.140625" style="63"/>
  </cols>
  <sheetData>
    <row r="1" spans="1:24" ht="15" customHeight="1">
      <c r="A1" s="1093" t="s">
        <v>54</v>
      </c>
      <c r="B1" s="1093"/>
      <c r="C1" s="1093"/>
      <c r="D1" s="1093"/>
      <c r="E1" s="1093"/>
      <c r="F1" s="1093"/>
      <c r="G1" s="1093"/>
      <c r="H1" s="1093"/>
      <c r="I1" s="1093"/>
      <c r="J1" s="1093"/>
      <c r="K1" s="1093"/>
      <c r="L1" s="1093"/>
      <c r="M1" s="1093"/>
      <c r="N1" s="1093"/>
      <c r="O1" s="1093"/>
      <c r="P1" s="1093"/>
      <c r="Q1" s="1093"/>
      <c r="R1" s="1093"/>
      <c r="S1" s="1093"/>
      <c r="T1" s="1093"/>
      <c r="U1" s="1093"/>
    </row>
    <row r="2" spans="1:24" ht="15" customHeight="1">
      <c r="A2" s="1093"/>
      <c r="B2" s="1093"/>
      <c r="C2" s="1093"/>
      <c r="D2" s="1093"/>
      <c r="E2" s="1093"/>
      <c r="F2" s="1093"/>
      <c r="G2" s="1093"/>
      <c r="H2" s="1093"/>
      <c r="I2" s="1093"/>
      <c r="J2" s="1093"/>
      <c r="K2" s="1093"/>
      <c r="L2" s="1093"/>
      <c r="M2" s="1093"/>
      <c r="N2" s="1093"/>
      <c r="O2" s="1093"/>
      <c r="P2" s="1093"/>
      <c r="Q2" s="1093"/>
      <c r="R2" s="1093"/>
      <c r="S2" s="1093"/>
      <c r="T2" s="1093"/>
      <c r="U2" s="1093"/>
    </row>
    <row r="3" spans="1:24">
      <c r="A3" s="1094" t="s">
        <v>61</v>
      </c>
      <c r="B3" s="1095"/>
      <c r="C3" s="1095"/>
      <c r="D3" s="1095"/>
      <c r="E3" s="1095"/>
      <c r="F3" s="1095"/>
      <c r="G3" s="1095"/>
      <c r="H3" s="1095"/>
      <c r="I3" s="1095"/>
      <c r="J3" s="1095"/>
      <c r="K3" s="1095"/>
      <c r="L3" s="1095"/>
      <c r="M3" s="1095"/>
      <c r="N3" s="1095"/>
      <c r="O3" s="1095"/>
      <c r="P3" s="1095"/>
      <c r="Q3" s="1095"/>
      <c r="R3" s="1095"/>
      <c r="S3" s="1095"/>
      <c r="T3" s="1095"/>
      <c r="U3" s="1095"/>
    </row>
    <row r="4" spans="1:24">
      <c r="A4" s="1095" t="s">
        <v>209</v>
      </c>
      <c r="B4" s="1095"/>
      <c r="C4" s="1095"/>
      <c r="D4" s="1095"/>
      <c r="E4" s="1095"/>
      <c r="F4" s="1095"/>
      <c r="G4" s="1095"/>
      <c r="H4" s="1095"/>
      <c r="I4" s="1095"/>
      <c r="J4" s="1095"/>
      <c r="K4" s="1095"/>
      <c r="L4" s="1095"/>
      <c r="M4" s="1095"/>
      <c r="N4" s="1095"/>
      <c r="O4" s="1095"/>
      <c r="P4" s="1095"/>
      <c r="Q4" s="1095"/>
      <c r="R4" s="1095"/>
      <c r="S4" s="1095"/>
      <c r="T4" s="1095"/>
      <c r="U4" s="1095"/>
    </row>
    <row r="5" spans="1:24">
      <c r="A5" s="1094" t="s">
        <v>62</v>
      </c>
      <c r="B5" s="1095"/>
      <c r="C5" s="1095"/>
      <c r="D5" s="1095"/>
      <c r="E5" s="1095"/>
      <c r="F5" s="1095"/>
      <c r="G5" s="1095"/>
      <c r="H5" s="1095"/>
      <c r="I5" s="1095"/>
      <c r="J5" s="1095"/>
      <c r="K5" s="1095"/>
      <c r="L5" s="1095"/>
      <c r="M5" s="1095"/>
      <c r="N5" s="1095"/>
      <c r="O5" s="1095"/>
      <c r="P5" s="1095"/>
      <c r="Q5" s="1095"/>
      <c r="R5" s="1095"/>
      <c r="S5" s="1095"/>
      <c r="T5" s="1095"/>
      <c r="U5" s="1095"/>
    </row>
    <row r="6" spans="1:24" ht="15.75" thickBot="1">
      <c r="I6" s="63">
        <v>730</v>
      </c>
      <c r="M6" s="63">
        <v>997</v>
      </c>
      <c r="V6" s="90"/>
    </row>
    <row r="7" spans="1:24" ht="15.75" thickBot="1">
      <c r="A7" s="261" t="s">
        <v>3</v>
      </c>
      <c r="B7" s="89" t="s">
        <v>4</v>
      </c>
      <c r="C7" s="89" t="s">
        <v>26</v>
      </c>
      <c r="D7" s="322" t="s">
        <v>6</v>
      </c>
      <c r="E7" s="321"/>
      <c r="F7" s="1118" t="s">
        <v>63</v>
      </c>
      <c r="G7" s="1118"/>
      <c r="H7" s="325"/>
      <c r="I7" s="629"/>
      <c r="J7" s="1119" t="s">
        <v>28</v>
      </c>
      <c r="K7" s="1119"/>
      <c r="L7" s="630"/>
      <c r="M7" s="629"/>
      <c r="N7" s="1119" t="s">
        <v>64</v>
      </c>
      <c r="O7" s="1119"/>
      <c r="P7" s="1120" t="s">
        <v>65</v>
      </c>
      <c r="Q7" s="1121"/>
      <c r="R7" s="328" t="s">
        <v>31</v>
      </c>
      <c r="S7" s="274" t="s">
        <v>9</v>
      </c>
      <c r="T7" s="85" t="s">
        <v>32</v>
      </c>
      <c r="U7" s="1100" t="s">
        <v>66</v>
      </c>
      <c r="V7" s="1116" t="s">
        <v>34</v>
      </c>
    </row>
    <row r="8" spans="1:24" ht="15.75" thickBot="1">
      <c r="A8" s="262"/>
      <c r="B8" s="84"/>
      <c r="C8" s="84"/>
      <c r="D8" s="323"/>
      <c r="E8" s="324" t="s">
        <v>35</v>
      </c>
      <c r="F8" s="82" t="s">
        <v>35</v>
      </c>
      <c r="G8" s="330" t="s">
        <v>36</v>
      </c>
      <c r="H8" s="326" t="s">
        <v>35</v>
      </c>
      <c r="I8" s="82" t="s">
        <v>35</v>
      </c>
      <c r="J8" s="81" t="s">
        <v>35</v>
      </c>
      <c r="K8" s="331" t="s">
        <v>36</v>
      </c>
      <c r="L8" s="327" t="s">
        <v>35</v>
      </c>
      <c r="M8" s="81" t="s">
        <v>35</v>
      </c>
      <c r="N8" s="81" t="s">
        <v>35</v>
      </c>
      <c r="O8" s="332" t="s">
        <v>36</v>
      </c>
      <c r="P8" s="327" t="s">
        <v>35</v>
      </c>
      <c r="Q8" s="331" t="s">
        <v>36</v>
      </c>
      <c r="R8" s="329" t="s">
        <v>37</v>
      </c>
      <c r="S8" s="275" t="s">
        <v>37</v>
      </c>
      <c r="T8" s="78" t="s">
        <v>38</v>
      </c>
      <c r="U8" s="1100"/>
      <c r="V8" s="1117"/>
    </row>
    <row r="9" spans="1:24" ht="15.75" thickBot="1">
      <c r="A9" s="587" t="s">
        <v>118</v>
      </c>
      <c r="B9" s="588" t="s">
        <v>67</v>
      </c>
      <c r="C9" s="539">
        <v>2006</v>
      </c>
      <c r="D9" s="709" t="s">
        <v>12</v>
      </c>
      <c r="E9" s="375">
        <v>5.85</v>
      </c>
      <c r="F9" s="393">
        <v>5.66</v>
      </c>
      <c r="G9" s="612">
        <f t="shared" ref="G9:G68" si="0">IF(MIN(E9:F9)&gt;10,0,(10.1-CEILING(MIN(E9:F9),0.1))*10)</f>
        <v>43.999999999999993</v>
      </c>
      <c r="H9" s="276">
        <v>657</v>
      </c>
      <c r="I9" s="276">
        <v>682</v>
      </c>
      <c r="J9" s="289">
        <v>692</v>
      </c>
      <c r="K9" s="341">
        <v>53</v>
      </c>
      <c r="L9" s="276">
        <v>938</v>
      </c>
      <c r="M9" s="269">
        <v>0</v>
      </c>
      <c r="N9" s="298">
        <v>1012</v>
      </c>
      <c r="O9" s="338">
        <v>51</v>
      </c>
      <c r="P9" s="303">
        <v>55</v>
      </c>
      <c r="Q9" s="348">
        <f t="shared" ref="Q9:Q59" si="1">P9</f>
        <v>55</v>
      </c>
      <c r="R9" s="239">
        <f t="shared" ref="R9:R40" si="2">(G9+K9+O9+Q9)</f>
        <v>203</v>
      </c>
      <c r="S9" s="133">
        <f>RANK(R9,$R$9:$R$68)</f>
        <v>22</v>
      </c>
      <c r="T9" s="1110">
        <f>(R9+R10+R11+R12)</f>
        <v>572</v>
      </c>
      <c r="U9" s="1111">
        <f>(R9+R10+R11+R12)-MIN(R9,R10,R11,R12)</f>
        <v>572</v>
      </c>
      <c r="V9" s="1113">
        <f>RANK(U9,$U$9:$U$68)</f>
        <v>12</v>
      </c>
      <c r="X9" s="222"/>
    </row>
    <row r="10" spans="1:24" ht="15.75" thickBot="1">
      <c r="A10" s="587" t="s">
        <v>212</v>
      </c>
      <c r="B10" s="590" t="s">
        <v>213</v>
      </c>
      <c r="C10" s="522">
        <v>2007</v>
      </c>
      <c r="D10" s="589" t="s">
        <v>12</v>
      </c>
      <c r="E10" s="376">
        <v>5.66</v>
      </c>
      <c r="F10" s="655">
        <v>5.89</v>
      </c>
      <c r="G10" s="612">
        <f t="shared" si="0"/>
        <v>43.999999999999993</v>
      </c>
      <c r="H10" s="277">
        <v>617</v>
      </c>
      <c r="I10" s="277">
        <v>630</v>
      </c>
      <c r="J10" s="224">
        <v>639</v>
      </c>
      <c r="K10" s="341">
        <v>41</v>
      </c>
      <c r="L10" s="277">
        <v>907</v>
      </c>
      <c r="M10" s="270">
        <v>750</v>
      </c>
      <c r="N10" s="194">
        <v>927</v>
      </c>
      <c r="O10" s="339">
        <v>42</v>
      </c>
      <c r="P10" s="304">
        <v>53</v>
      </c>
      <c r="Q10" s="349">
        <f t="shared" si="1"/>
        <v>53</v>
      </c>
      <c r="R10" s="239">
        <f t="shared" si="2"/>
        <v>180</v>
      </c>
      <c r="S10" s="133">
        <f t="shared" ref="S10:S68" si="3">RANK(R10,$R$9:$R$68)</f>
        <v>40</v>
      </c>
      <c r="T10" s="1110"/>
      <c r="U10" s="1112"/>
      <c r="V10" s="1114"/>
      <c r="X10" s="222"/>
    </row>
    <row r="11" spans="1:24" ht="15.75" thickBot="1">
      <c r="A11" s="531" t="s">
        <v>121</v>
      </c>
      <c r="B11" s="749" t="s">
        <v>119</v>
      </c>
      <c r="C11" s="525">
        <v>2005</v>
      </c>
      <c r="D11" s="589" t="s">
        <v>12</v>
      </c>
      <c r="E11" s="377">
        <v>4.6100000000000003</v>
      </c>
      <c r="F11" s="655">
        <v>4.54</v>
      </c>
      <c r="G11" s="612">
        <f t="shared" si="0"/>
        <v>54.999999999999993</v>
      </c>
      <c r="H11" s="277">
        <v>632</v>
      </c>
      <c r="I11" s="277">
        <v>628</v>
      </c>
      <c r="J11" s="224">
        <v>643</v>
      </c>
      <c r="K11" s="341">
        <v>43</v>
      </c>
      <c r="L11" s="277">
        <v>796</v>
      </c>
      <c r="M11" s="270">
        <v>908</v>
      </c>
      <c r="N11" s="194">
        <v>908</v>
      </c>
      <c r="O11" s="336">
        <v>40</v>
      </c>
      <c r="P11" s="304">
        <v>51</v>
      </c>
      <c r="Q11" s="350">
        <f t="shared" si="1"/>
        <v>51</v>
      </c>
      <c r="R11" s="239">
        <f t="shared" si="2"/>
        <v>189</v>
      </c>
      <c r="S11" s="133">
        <f t="shared" si="3"/>
        <v>35</v>
      </c>
      <c r="T11" s="1110"/>
      <c r="U11" s="1112"/>
      <c r="V11" s="1114"/>
      <c r="X11" s="222"/>
    </row>
    <row r="12" spans="1:24" ht="15.75" thickBot="1">
      <c r="A12" s="642"/>
      <c r="B12" s="750"/>
      <c r="C12" s="644"/>
      <c r="D12" s="751"/>
      <c r="E12" s="378"/>
      <c r="F12" s="654"/>
      <c r="G12" s="612"/>
      <c r="H12" s="278"/>
      <c r="I12" s="278"/>
      <c r="J12" s="290"/>
      <c r="K12" s="342"/>
      <c r="L12" s="278"/>
      <c r="M12" s="271"/>
      <c r="N12" s="299"/>
      <c r="O12" s="337"/>
      <c r="P12" s="305"/>
      <c r="Q12" s="351"/>
      <c r="R12" s="239">
        <v>0</v>
      </c>
      <c r="S12" s="133"/>
      <c r="T12" s="1110"/>
      <c r="U12" s="1112"/>
      <c r="V12" s="1115"/>
      <c r="X12" s="222"/>
    </row>
    <row r="13" spans="1:24" ht="15.75" customHeight="1" thickBot="1">
      <c r="A13" s="583" t="s">
        <v>202</v>
      </c>
      <c r="B13" s="585" t="s">
        <v>203</v>
      </c>
      <c r="C13" s="577">
        <v>2005</v>
      </c>
      <c r="D13" s="702" t="s">
        <v>201</v>
      </c>
      <c r="E13" s="379">
        <v>6.55</v>
      </c>
      <c r="F13" s="286">
        <v>7.35</v>
      </c>
      <c r="G13" s="612">
        <f t="shared" si="0"/>
        <v>34.999999999999993</v>
      </c>
      <c r="H13" s="276">
        <v>538</v>
      </c>
      <c r="I13" s="276">
        <v>607</v>
      </c>
      <c r="J13" s="289">
        <v>598</v>
      </c>
      <c r="K13" s="340">
        <v>35</v>
      </c>
      <c r="L13" s="276">
        <v>702</v>
      </c>
      <c r="M13" s="276">
        <v>748</v>
      </c>
      <c r="N13" s="289">
        <v>719</v>
      </c>
      <c r="O13" s="340">
        <v>24</v>
      </c>
      <c r="P13" s="303">
        <v>51</v>
      </c>
      <c r="Q13" s="352">
        <f t="shared" si="1"/>
        <v>51</v>
      </c>
      <c r="R13" s="239">
        <f t="shared" si="2"/>
        <v>145</v>
      </c>
      <c r="S13" s="133">
        <f t="shared" si="3"/>
        <v>57</v>
      </c>
      <c r="T13" s="1110">
        <f>(R13+R14+R15+R16)</f>
        <v>706</v>
      </c>
      <c r="U13" s="1111">
        <f>(R13+R14+R15+R16)-MIN(R13,R14,R15,R16)</f>
        <v>561</v>
      </c>
      <c r="V13" s="1113">
        <f t="shared" ref="V13" si="4">RANK(U13,$U$9:$U$68)</f>
        <v>13</v>
      </c>
      <c r="X13" s="222"/>
    </row>
    <row r="14" spans="1:24" ht="15.75" customHeight="1" thickBot="1">
      <c r="A14" s="557" t="s">
        <v>204</v>
      </c>
      <c r="B14" s="532" t="s">
        <v>205</v>
      </c>
      <c r="C14" s="525">
        <v>2005</v>
      </c>
      <c r="D14" s="589" t="s">
        <v>201</v>
      </c>
      <c r="E14" s="379">
        <v>4.95</v>
      </c>
      <c r="F14" s="657">
        <v>5.53</v>
      </c>
      <c r="G14" s="612">
        <f t="shared" si="0"/>
        <v>51</v>
      </c>
      <c r="H14" s="277">
        <v>634</v>
      </c>
      <c r="I14" s="277">
        <v>648</v>
      </c>
      <c r="J14" s="224">
        <v>0</v>
      </c>
      <c r="K14" s="342">
        <v>43</v>
      </c>
      <c r="L14" s="277">
        <v>0</v>
      </c>
      <c r="M14" s="277">
        <v>793</v>
      </c>
      <c r="N14" s="224">
        <v>769</v>
      </c>
      <c r="O14" s="342">
        <v>29</v>
      </c>
      <c r="P14" s="304">
        <v>49</v>
      </c>
      <c r="Q14" s="349">
        <f t="shared" si="1"/>
        <v>49</v>
      </c>
      <c r="R14" s="239">
        <f t="shared" si="2"/>
        <v>172</v>
      </c>
      <c r="S14" s="133">
        <f t="shared" si="3"/>
        <v>45</v>
      </c>
      <c r="T14" s="1110"/>
      <c r="U14" s="1112"/>
      <c r="V14" s="1114"/>
      <c r="W14" s="92"/>
      <c r="X14" s="222"/>
    </row>
    <row r="15" spans="1:24" ht="15.75" customHeight="1" thickBot="1">
      <c r="A15" s="531" t="s">
        <v>122</v>
      </c>
      <c r="B15" s="585" t="s">
        <v>88</v>
      </c>
      <c r="C15" s="592">
        <v>2004</v>
      </c>
      <c r="D15" s="589" t="s">
        <v>201</v>
      </c>
      <c r="E15" s="379">
        <v>5.05</v>
      </c>
      <c r="F15" s="287">
        <v>4.66</v>
      </c>
      <c r="G15" s="612">
        <f t="shared" si="0"/>
        <v>53.999999999999993</v>
      </c>
      <c r="H15" s="277">
        <v>658</v>
      </c>
      <c r="I15" s="277">
        <v>650</v>
      </c>
      <c r="J15" s="224">
        <v>628</v>
      </c>
      <c r="K15" s="343">
        <v>45</v>
      </c>
      <c r="L15" s="277">
        <v>974</v>
      </c>
      <c r="M15" s="277">
        <v>902</v>
      </c>
      <c r="N15" s="224">
        <v>777</v>
      </c>
      <c r="O15" s="343">
        <v>47</v>
      </c>
      <c r="P15" s="304">
        <v>56</v>
      </c>
      <c r="Q15" s="350">
        <f t="shared" si="1"/>
        <v>56</v>
      </c>
      <c r="R15" s="239">
        <f t="shared" si="2"/>
        <v>202</v>
      </c>
      <c r="S15" s="133">
        <f t="shared" si="3"/>
        <v>24</v>
      </c>
      <c r="T15" s="1110"/>
      <c r="U15" s="1112"/>
      <c r="V15" s="1114"/>
      <c r="X15" s="222"/>
    </row>
    <row r="16" spans="1:24" ht="15.75" customHeight="1" thickBot="1">
      <c r="A16" s="564" t="s">
        <v>123</v>
      </c>
      <c r="B16" s="593" t="s">
        <v>71</v>
      </c>
      <c r="C16" s="566">
        <v>2005</v>
      </c>
      <c r="D16" s="591" t="s">
        <v>201</v>
      </c>
      <c r="E16" s="380">
        <v>4.07</v>
      </c>
      <c r="F16" s="656">
        <v>4.03</v>
      </c>
      <c r="G16" s="612">
        <f t="shared" si="0"/>
        <v>59.999999999999993</v>
      </c>
      <c r="H16" s="278">
        <v>595</v>
      </c>
      <c r="I16" s="278">
        <v>628</v>
      </c>
      <c r="J16" s="290">
        <v>639</v>
      </c>
      <c r="K16" s="344">
        <v>41</v>
      </c>
      <c r="L16" s="278">
        <v>852</v>
      </c>
      <c r="M16" s="278">
        <v>739</v>
      </c>
      <c r="N16" s="290">
        <v>840</v>
      </c>
      <c r="O16" s="344">
        <v>35</v>
      </c>
      <c r="P16" s="305">
        <v>51</v>
      </c>
      <c r="Q16" s="351">
        <f t="shared" si="1"/>
        <v>51</v>
      </c>
      <c r="R16" s="239">
        <f t="shared" si="2"/>
        <v>187</v>
      </c>
      <c r="S16" s="133">
        <f t="shared" si="3"/>
        <v>37</v>
      </c>
      <c r="T16" s="1110"/>
      <c r="U16" s="1112"/>
      <c r="V16" s="1115"/>
      <c r="X16" s="222"/>
    </row>
    <row r="17" spans="1:24" ht="15.75" customHeight="1" thickBot="1">
      <c r="A17" s="531" t="s">
        <v>124</v>
      </c>
      <c r="B17" s="760" t="s">
        <v>125</v>
      </c>
      <c r="C17" s="577">
        <v>2006</v>
      </c>
      <c r="D17" s="710" t="s">
        <v>43</v>
      </c>
      <c r="E17" s="381">
        <v>4.28</v>
      </c>
      <c r="F17" s="659">
        <v>7.5</v>
      </c>
      <c r="G17" s="612">
        <f t="shared" si="0"/>
        <v>58</v>
      </c>
      <c r="H17" s="276">
        <v>725</v>
      </c>
      <c r="I17" s="276">
        <v>744</v>
      </c>
      <c r="J17" s="289">
        <v>760</v>
      </c>
      <c r="K17" s="340">
        <v>67</v>
      </c>
      <c r="L17" s="276">
        <v>822</v>
      </c>
      <c r="M17" s="269">
        <v>724</v>
      </c>
      <c r="N17" s="298">
        <v>1012</v>
      </c>
      <c r="O17" s="338">
        <v>51</v>
      </c>
      <c r="P17" s="303">
        <v>47</v>
      </c>
      <c r="Q17" s="352">
        <f t="shared" si="1"/>
        <v>47</v>
      </c>
      <c r="R17" s="239">
        <f t="shared" si="2"/>
        <v>223</v>
      </c>
      <c r="S17" s="133">
        <f t="shared" si="3"/>
        <v>8</v>
      </c>
      <c r="T17" s="1110">
        <f>(R17+R18+R19+R20)</f>
        <v>597</v>
      </c>
      <c r="U17" s="1111">
        <f>(R17+R18+R19+R20)-MIN(R17,R18,R19,R20)</f>
        <v>597</v>
      </c>
      <c r="V17" s="1113">
        <f t="shared" ref="V17" si="5">RANK(U17,$U$9:$U$68)</f>
        <v>9</v>
      </c>
      <c r="X17" s="222"/>
    </row>
    <row r="18" spans="1:24" ht="15.75" customHeight="1" thickBot="1">
      <c r="A18" s="823" t="s">
        <v>126</v>
      </c>
      <c r="B18" s="593" t="s">
        <v>68</v>
      </c>
      <c r="C18" s="525">
        <v>2006</v>
      </c>
      <c r="D18" s="711" t="s">
        <v>43</v>
      </c>
      <c r="E18" s="382">
        <v>5.49</v>
      </c>
      <c r="F18" s="661">
        <v>5.59</v>
      </c>
      <c r="G18" s="612">
        <f t="shared" si="0"/>
        <v>46</v>
      </c>
      <c r="H18" s="277">
        <v>681</v>
      </c>
      <c r="I18" s="277">
        <v>660</v>
      </c>
      <c r="J18" s="224">
        <v>680</v>
      </c>
      <c r="K18" s="342">
        <v>51</v>
      </c>
      <c r="L18" s="277">
        <v>924</v>
      </c>
      <c r="M18" s="270">
        <v>788</v>
      </c>
      <c r="N18" s="194">
        <v>947</v>
      </c>
      <c r="O18" s="339">
        <v>44</v>
      </c>
      <c r="P18" s="304">
        <v>42</v>
      </c>
      <c r="Q18" s="349">
        <f t="shared" si="1"/>
        <v>42</v>
      </c>
      <c r="R18" s="239">
        <f t="shared" si="2"/>
        <v>183</v>
      </c>
      <c r="S18" s="133">
        <f t="shared" si="3"/>
        <v>38</v>
      </c>
      <c r="T18" s="1110"/>
      <c r="U18" s="1112"/>
      <c r="V18" s="1114"/>
      <c r="X18" s="222"/>
    </row>
    <row r="19" spans="1:24" ht="15.75" customHeight="1" thickBot="1">
      <c r="A19" s="531" t="s">
        <v>195</v>
      </c>
      <c r="B19" s="532" t="s">
        <v>196</v>
      </c>
      <c r="C19" s="577">
        <v>2007</v>
      </c>
      <c r="D19" s="711" t="s">
        <v>43</v>
      </c>
      <c r="E19" s="382">
        <v>5.49</v>
      </c>
      <c r="F19" s="287">
        <v>5.83</v>
      </c>
      <c r="G19" s="612">
        <f t="shared" si="0"/>
        <v>46</v>
      </c>
      <c r="H19" s="277">
        <v>687</v>
      </c>
      <c r="I19" s="277">
        <v>683</v>
      </c>
      <c r="J19" s="224">
        <v>668</v>
      </c>
      <c r="K19" s="341">
        <v>51</v>
      </c>
      <c r="L19" s="277">
        <v>879</v>
      </c>
      <c r="M19" s="270">
        <v>893</v>
      </c>
      <c r="N19" s="194">
        <v>887</v>
      </c>
      <c r="O19" s="336">
        <v>39</v>
      </c>
      <c r="P19" s="304">
        <v>55</v>
      </c>
      <c r="Q19" s="349">
        <f t="shared" si="1"/>
        <v>55</v>
      </c>
      <c r="R19" s="239">
        <f t="shared" si="2"/>
        <v>191</v>
      </c>
      <c r="S19" s="133">
        <f t="shared" si="3"/>
        <v>32</v>
      </c>
      <c r="T19" s="1110"/>
      <c r="U19" s="1112"/>
      <c r="V19" s="1114"/>
      <c r="X19" s="222"/>
    </row>
    <row r="20" spans="1:24" ht="15.75" customHeight="1" thickBot="1">
      <c r="A20" s="586"/>
      <c r="B20" s="567"/>
      <c r="C20" s="566"/>
      <c r="D20" s="712"/>
      <c r="E20" s="383"/>
      <c r="F20" s="656"/>
      <c r="G20" s="612"/>
      <c r="H20" s="278"/>
      <c r="I20" s="279"/>
      <c r="J20" s="291"/>
      <c r="K20" s="342"/>
      <c r="L20" s="278"/>
      <c r="M20" s="271"/>
      <c r="N20" s="299"/>
      <c r="O20" s="337"/>
      <c r="P20" s="305"/>
      <c r="Q20" s="353"/>
      <c r="R20" s="239">
        <v>0</v>
      </c>
      <c r="S20" s="133"/>
      <c r="T20" s="1110"/>
      <c r="U20" s="1112"/>
      <c r="V20" s="1115"/>
      <c r="X20" s="222"/>
    </row>
    <row r="21" spans="1:24" ht="15.75" customHeight="1" thickBot="1">
      <c r="A21" s="605" t="s">
        <v>136</v>
      </c>
      <c r="B21" s="606" t="s">
        <v>68</v>
      </c>
      <c r="C21" s="576">
        <v>2004</v>
      </c>
      <c r="D21" s="710" t="s">
        <v>113</v>
      </c>
      <c r="E21" s="381">
        <v>3.55</v>
      </c>
      <c r="F21" s="393">
        <v>3.95</v>
      </c>
      <c r="G21" s="612">
        <f t="shared" si="0"/>
        <v>65</v>
      </c>
      <c r="H21" s="276">
        <v>765</v>
      </c>
      <c r="I21" s="269">
        <v>785</v>
      </c>
      <c r="J21" s="292">
        <v>790</v>
      </c>
      <c r="K21" s="345">
        <v>73</v>
      </c>
      <c r="L21" s="276">
        <v>1072</v>
      </c>
      <c r="M21" s="269">
        <v>1098</v>
      </c>
      <c r="N21" s="292">
        <v>1183</v>
      </c>
      <c r="O21" s="333">
        <v>68</v>
      </c>
      <c r="P21" s="306">
        <v>53</v>
      </c>
      <c r="Q21" s="348">
        <f t="shared" si="1"/>
        <v>53</v>
      </c>
      <c r="R21" s="239">
        <f t="shared" si="2"/>
        <v>259</v>
      </c>
      <c r="S21" s="133">
        <f t="shared" si="3"/>
        <v>2</v>
      </c>
      <c r="T21" s="1110">
        <f>(R21+R22+R23+R24)</f>
        <v>787</v>
      </c>
      <c r="U21" s="1111">
        <f>(R21+R22+R23+R24)-MIN(R21,R22,R23,R24)</f>
        <v>619</v>
      </c>
      <c r="V21" s="1113">
        <f t="shared" ref="V21" si="6">RANK(U21,$U$9:$U$68)</f>
        <v>7</v>
      </c>
      <c r="X21" s="222"/>
    </row>
    <row r="22" spans="1:24" ht="15.75" customHeight="1" thickBot="1">
      <c r="A22" s="607" t="s">
        <v>219</v>
      </c>
      <c r="B22" s="608" t="s">
        <v>125</v>
      </c>
      <c r="C22" s="592">
        <v>2006</v>
      </c>
      <c r="D22" s="711" t="s">
        <v>113</v>
      </c>
      <c r="E22" s="382">
        <v>6.64</v>
      </c>
      <c r="F22" s="655">
        <v>6.23</v>
      </c>
      <c r="G22" s="612">
        <f t="shared" si="0"/>
        <v>37.999999999999986</v>
      </c>
      <c r="H22" s="277">
        <v>662</v>
      </c>
      <c r="I22" s="270">
        <v>667</v>
      </c>
      <c r="J22" s="293">
        <v>663</v>
      </c>
      <c r="K22" s="341">
        <v>47</v>
      </c>
      <c r="L22" s="277">
        <v>818</v>
      </c>
      <c r="M22" s="270">
        <v>574</v>
      </c>
      <c r="N22" s="293">
        <v>0</v>
      </c>
      <c r="O22" s="339">
        <v>31</v>
      </c>
      <c r="P22" s="307">
        <v>53</v>
      </c>
      <c r="Q22" s="349">
        <f t="shared" si="1"/>
        <v>53</v>
      </c>
      <c r="R22" s="239">
        <f t="shared" si="2"/>
        <v>169</v>
      </c>
      <c r="S22" s="133">
        <f t="shared" si="3"/>
        <v>47</v>
      </c>
      <c r="T22" s="1110"/>
      <c r="U22" s="1112"/>
      <c r="V22" s="1114"/>
      <c r="X22" s="222"/>
    </row>
    <row r="23" spans="1:24" ht="15.75" customHeight="1" thickBot="1">
      <c r="A23" s="607" t="s">
        <v>137</v>
      </c>
      <c r="B23" s="609" t="s">
        <v>138</v>
      </c>
      <c r="C23" s="592">
        <v>2005</v>
      </c>
      <c r="D23" s="711" t="s">
        <v>113</v>
      </c>
      <c r="E23" s="382">
        <v>4.8600000000000003</v>
      </c>
      <c r="F23" s="287">
        <v>4.79</v>
      </c>
      <c r="G23" s="612">
        <f t="shared" si="0"/>
        <v>52.999999999999986</v>
      </c>
      <c r="H23" s="277">
        <v>625</v>
      </c>
      <c r="I23" s="270">
        <v>0</v>
      </c>
      <c r="J23" s="293">
        <v>656</v>
      </c>
      <c r="K23" s="341">
        <v>45</v>
      </c>
      <c r="L23" s="277">
        <v>821</v>
      </c>
      <c r="M23" s="270">
        <v>752</v>
      </c>
      <c r="N23" s="293">
        <v>829</v>
      </c>
      <c r="O23" s="339">
        <v>32</v>
      </c>
      <c r="P23" s="307">
        <v>61</v>
      </c>
      <c r="Q23" s="350">
        <f t="shared" si="1"/>
        <v>61</v>
      </c>
      <c r="R23" s="239">
        <f t="shared" si="2"/>
        <v>191</v>
      </c>
      <c r="S23" s="133">
        <f t="shared" si="3"/>
        <v>32</v>
      </c>
      <c r="T23" s="1110"/>
      <c r="U23" s="1112"/>
      <c r="V23" s="1114"/>
      <c r="X23" s="222"/>
    </row>
    <row r="24" spans="1:24" ht="15.75" customHeight="1" thickBot="1">
      <c r="A24" s="610" t="s">
        <v>220</v>
      </c>
      <c r="B24" s="611" t="s">
        <v>69</v>
      </c>
      <c r="C24" s="566">
        <v>2007</v>
      </c>
      <c r="D24" s="713" t="s">
        <v>113</v>
      </c>
      <c r="E24" s="384">
        <v>6.42</v>
      </c>
      <c r="F24" s="656">
        <v>7.83</v>
      </c>
      <c r="G24" s="612">
        <f t="shared" si="0"/>
        <v>36</v>
      </c>
      <c r="H24" s="278">
        <v>475</v>
      </c>
      <c r="I24" s="271">
        <v>663</v>
      </c>
      <c r="J24" s="294">
        <v>671</v>
      </c>
      <c r="K24" s="342">
        <v>49</v>
      </c>
      <c r="L24" s="278">
        <v>804</v>
      </c>
      <c r="M24" s="271">
        <v>857</v>
      </c>
      <c r="N24" s="294">
        <v>709</v>
      </c>
      <c r="O24" s="336">
        <v>35</v>
      </c>
      <c r="P24" s="308">
        <v>48</v>
      </c>
      <c r="Q24" s="351">
        <f t="shared" si="1"/>
        <v>48</v>
      </c>
      <c r="R24" s="239">
        <f t="shared" si="2"/>
        <v>168</v>
      </c>
      <c r="S24" s="133">
        <f t="shared" si="3"/>
        <v>49</v>
      </c>
      <c r="T24" s="1110"/>
      <c r="U24" s="1112"/>
      <c r="V24" s="1115"/>
      <c r="X24" s="222"/>
    </row>
    <row r="25" spans="1:24" ht="15.75" customHeight="1" thickBot="1">
      <c r="A25" s="594" t="s">
        <v>221</v>
      </c>
      <c r="B25" s="595" t="s">
        <v>119</v>
      </c>
      <c r="C25" s="596">
        <v>2005</v>
      </c>
      <c r="D25" s="824" t="s">
        <v>282</v>
      </c>
      <c r="E25" s="385">
        <v>6.8</v>
      </c>
      <c r="F25" s="393">
        <v>6.97</v>
      </c>
      <c r="G25" s="612">
        <f t="shared" si="0"/>
        <v>32.999999999999986</v>
      </c>
      <c r="H25" s="276">
        <v>653</v>
      </c>
      <c r="I25" s="269">
        <v>720</v>
      </c>
      <c r="J25" s="292">
        <v>733</v>
      </c>
      <c r="K25" s="340">
        <v>61</v>
      </c>
      <c r="L25" s="276">
        <v>836</v>
      </c>
      <c r="M25" s="269">
        <v>655</v>
      </c>
      <c r="N25" s="292">
        <v>731</v>
      </c>
      <c r="O25" s="333">
        <v>33</v>
      </c>
      <c r="P25" s="306">
        <v>41</v>
      </c>
      <c r="Q25" s="348">
        <f t="shared" si="1"/>
        <v>41</v>
      </c>
      <c r="R25" s="239">
        <f t="shared" si="2"/>
        <v>168</v>
      </c>
      <c r="S25" s="133">
        <f t="shared" si="3"/>
        <v>49</v>
      </c>
      <c r="T25" s="1110">
        <f>(R25+R26+R27+R28)</f>
        <v>656</v>
      </c>
      <c r="U25" s="1111">
        <f>(R25+R26+R27+R28)-MIN(R25,R26,R27,R28)</f>
        <v>508</v>
      </c>
      <c r="V25" s="1113">
        <f t="shared" ref="V25" si="7">RANK(U25,$U$9:$U$68)</f>
        <v>15</v>
      </c>
      <c r="X25" s="222"/>
    </row>
    <row r="26" spans="1:24" ht="15.75" customHeight="1" thickBot="1">
      <c r="A26" s="540" t="s">
        <v>222</v>
      </c>
      <c r="B26" s="518" t="s">
        <v>135</v>
      </c>
      <c r="C26" s="582">
        <v>2004</v>
      </c>
      <c r="D26" s="579" t="s">
        <v>282</v>
      </c>
      <c r="E26" s="386">
        <v>6.01</v>
      </c>
      <c r="F26" s="287">
        <v>4.9000000000000004</v>
      </c>
      <c r="G26" s="612">
        <f t="shared" si="0"/>
        <v>51.999999999999993</v>
      </c>
      <c r="H26" s="277">
        <v>636</v>
      </c>
      <c r="I26" s="270">
        <v>636</v>
      </c>
      <c r="J26" s="293">
        <v>681</v>
      </c>
      <c r="K26" s="342">
        <v>51</v>
      </c>
      <c r="L26" s="277">
        <v>830</v>
      </c>
      <c r="M26" s="270">
        <v>768</v>
      </c>
      <c r="N26" s="293">
        <v>722</v>
      </c>
      <c r="O26" s="334">
        <v>33</v>
      </c>
      <c r="P26" s="307">
        <v>40</v>
      </c>
      <c r="Q26" s="349">
        <f t="shared" si="1"/>
        <v>40</v>
      </c>
      <c r="R26" s="239">
        <f t="shared" si="2"/>
        <v>176</v>
      </c>
      <c r="S26" s="133">
        <f t="shared" si="3"/>
        <v>43</v>
      </c>
      <c r="T26" s="1110"/>
      <c r="U26" s="1112"/>
      <c r="V26" s="1114"/>
      <c r="X26" s="222"/>
    </row>
    <row r="27" spans="1:24" ht="15.75" customHeight="1" thickBot="1">
      <c r="A27" s="517" t="s">
        <v>223</v>
      </c>
      <c r="B27" s="518" t="s">
        <v>78</v>
      </c>
      <c r="C27" s="582">
        <v>2007</v>
      </c>
      <c r="D27" s="579" t="s">
        <v>282</v>
      </c>
      <c r="E27" s="386">
        <v>6.62</v>
      </c>
      <c r="F27" s="657">
        <v>5.21</v>
      </c>
      <c r="G27" s="612">
        <f t="shared" si="0"/>
        <v>47.999999999999986</v>
      </c>
      <c r="H27" s="277">
        <v>591</v>
      </c>
      <c r="I27" s="270">
        <v>613</v>
      </c>
      <c r="J27" s="293">
        <v>623</v>
      </c>
      <c r="K27" s="343">
        <v>39</v>
      </c>
      <c r="L27" s="277">
        <v>722</v>
      </c>
      <c r="M27" s="270">
        <v>0</v>
      </c>
      <c r="N27" s="293">
        <v>783</v>
      </c>
      <c r="O27" s="347">
        <v>28</v>
      </c>
      <c r="P27" s="307">
        <v>49</v>
      </c>
      <c r="Q27" s="350">
        <f t="shared" si="1"/>
        <v>49</v>
      </c>
      <c r="R27" s="239">
        <f t="shared" si="2"/>
        <v>164</v>
      </c>
      <c r="S27" s="133">
        <f t="shared" si="3"/>
        <v>51</v>
      </c>
      <c r="T27" s="1110"/>
      <c r="U27" s="1112"/>
      <c r="V27" s="1114"/>
      <c r="X27" s="222"/>
    </row>
    <row r="28" spans="1:24" ht="15.75" customHeight="1" thickBot="1">
      <c r="A28" s="573" t="s">
        <v>224</v>
      </c>
      <c r="B28" s="574" t="s">
        <v>149</v>
      </c>
      <c r="C28" s="597">
        <v>2005</v>
      </c>
      <c r="D28" s="579" t="s">
        <v>282</v>
      </c>
      <c r="E28" s="387">
        <v>6.48</v>
      </c>
      <c r="F28" s="654">
        <v>9.64</v>
      </c>
      <c r="G28" s="612">
        <f t="shared" si="0"/>
        <v>36</v>
      </c>
      <c r="H28" s="317">
        <v>629</v>
      </c>
      <c r="I28" s="318">
        <v>638</v>
      </c>
      <c r="J28" s="319">
        <v>651</v>
      </c>
      <c r="K28" s="344">
        <v>45</v>
      </c>
      <c r="L28" s="317">
        <v>780</v>
      </c>
      <c r="M28" s="320">
        <v>572</v>
      </c>
      <c r="N28" s="295">
        <v>718</v>
      </c>
      <c r="O28" s="337">
        <v>28</v>
      </c>
      <c r="P28" s="309">
        <v>39</v>
      </c>
      <c r="Q28" s="351">
        <f t="shared" si="1"/>
        <v>39</v>
      </c>
      <c r="R28" s="239">
        <f t="shared" si="2"/>
        <v>148</v>
      </c>
      <c r="S28" s="133">
        <f t="shared" si="3"/>
        <v>56</v>
      </c>
      <c r="T28" s="1110"/>
      <c r="U28" s="1112"/>
      <c r="V28" s="1115"/>
      <c r="X28" s="222"/>
    </row>
    <row r="29" spans="1:24" ht="15.75" customHeight="1" thickBot="1">
      <c r="A29" s="557" t="s">
        <v>172</v>
      </c>
      <c r="B29" s="613" t="s">
        <v>120</v>
      </c>
      <c r="C29" s="641">
        <v>2003</v>
      </c>
      <c r="D29" s="724" t="s">
        <v>171</v>
      </c>
      <c r="E29" s="377">
        <v>4.75</v>
      </c>
      <c r="F29" s="286">
        <v>4.1100000000000003</v>
      </c>
      <c r="G29" s="612">
        <f t="shared" si="0"/>
        <v>58.999999999999993</v>
      </c>
      <c r="H29" s="277">
        <v>666</v>
      </c>
      <c r="I29" s="315">
        <v>671</v>
      </c>
      <c r="J29" s="316">
        <v>681</v>
      </c>
      <c r="K29" s="340">
        <v>51</v>
      </c>
      <c r="L29" s="277">
        <v>1005</v>
      </c>
      <c r="M29" s="270">
        <v>1055</v>
      </c>
      <c r="N29" s="296">
        <v>1116</v>
      </c>
      <c r="O29" s="333">
        <v>61</v>
      </c>
      <c r="P29" s="310">
        <v>51</v>
      </c>
      <c r="Q29" s="348">
        <f t="shared" si="1"/>
        <v>51</v>
      </c>
      <c r="R29" s="239">
        <f t="shared" si="2"/>
        <v>222</v>
      </c>
      <c r="S29" s="133">
        <f t="shared" si="3"/>
        <v>11</v>
      </c>
      <c r="T29" s="1110">
        <f>(R29+R30+R31+R32)</f>
        <v>820</v>
      </c>
      <c r="U29" s="1111">
        <f>(R29+R30+R31+R32)-MIN(R29,R30,R31,R32)</f>
        <v>623</v>
      </c>
      <c r="V29" s="1113">
        <f t="shared" ref="V29" si="8">RANK(U29,$U$9:$U$68)</f>
        <v>5</v>
      </c>
      <c r="X29" s="222"/>
    </row>
    <row r="30" spans="1:24" ht="15.75" customHeight="1" thickBot="1">
      <c r="A30" s="531" t="s">
        <v>173</v>
      </c>
      <c r="B30" s="532" t="s">
        <v>167</v>
      </c>
      <c r="C30" s="525">
        <v>2004</v>
      </c>
      <c r="D30" s="711" t="s">
        <v>171</v>
      </c>
      <c r="E30" s="376">
        <v>4.41</v>
      </c>
      <c r="F30" s="657">
        <v>4.2</v>
      </c>
      <c r="G30" s="612">
        <f t="shared" si="0"/>
        <v>58.999999999999993</v>
      </c>
      <c r="H30" s="277">
        <v>640</v>
      </c>
      <c r="I30" s="270">
        <v>661</v>
      </c>
      <c r="J30" s="194">
        <v>659</v>
      </c>
      <c r="K30" s="342">
        <v>47</v>
      </c>
      <c r="L30" s="277">
        <v>973</v>
      </c>
      <c r="M30" s="270">
        <v>1017</v>
      </c>
      <c r="N30" s="194">
        <v>1037</v>
      </c>
      <c r="O30" s="339">
        <v>53</v>
      </c>
      <c r="P30" s="304">
        <v>42</v>
      </c>
      <c r="Q30" s="354">
        <f t="shared" si="1"/>
        <v>42</v>
      </c>
      <c r="R30" s="239">
        <f t="shared" si="2"/>
        <v>201</v>
      </c>
      <c r="S30" s="133">
        <f t="shared" si="3"/>
        <v>25</v>
      </c>
      <c r="T30" s="1110"/>
      <c r="U30" s="1112"/>
      <c r="V30" s="1114"/>
      <c r="X30" s="222"/>
    </row>
    <row r="31" spans="1:24" ht="15.75" customHeight="1" thickBot="1">
      <c r="A31" s="531" t="s">
        <v>174</v>
      </c>
      <c r="B31" s="532" t="s">
        <v>131</v>
      </c>
      <c r="C31" s="525">
        <v>2005</v>
      </c>
      <c r="D31" s="548" t="s">
        <v>171</v>
      </c>
      <c r="E31" s="376">
        <v>5.41</v>
      </c>
      <c r="F31" s="655">
        <v>4.6399999999999997</v>
      </c>
      <c r="G31" s="612">
        <f t="shared" si="0"/>
        <v>53.999999999999993</v>
      </c>
      <c r="H31" s="277">
        <v>0</v>
      </c>
      <c r="I31" s="270">
        <v>637</v>
      </c>
      <c r="J31" s="194">
        <v>674</v>
      </c>
      <c r="K31" s="341">
        <v>49</v>
      </c>
      <c r="L31" s="277">
        <v>727</v>
      </c>
      <c r="M31" s="270">
        <v>859</v>
      </c>
      <c r="N31" s="194">
        <v>934</v>
      </c>
      <c r="O31" s="336">
        <v>43</v>
      </c>
      <c r="P31" s="304">
        <v>51</v>
      </c>
      <c r="Q31" s="349">
        <f t="shared" si="1"/>
        <v>51</v>
      </c>
      <c r="R31" s="239">
        <f t="shared" si="2"/>
        <v>197</v>
      </c>
      <c r="S31" s="133">
        <f t="shared" si="3"/>
        <v>29</v>
      </c>
      <c r="T31" s="1110"/>
      <c r="U31" s="1112"/>
      <c r="V31" s="1114"/>
      <c r="X31" s="222"/>
    </row>
    <row r="32" spans="1:24" ht="15.75" customHeight="1" thickBot="1">
      <c r="A32" s="610" t="s">
        <v>175</v>
      </c>
      <c r="B32" s="646" t="s">
        <v>119</v>
      </c>
      <c r="C32" s="645">
        <v>2005</v>
      </c>
      <c r="D32" s="826" t="s">
        <v>171</v>
      </c>
      <c r="E32" s="388">
        <v>4.47</v>
      </c>
      <c r="F32" s="654">
        <v>4.1500000000000004</v>
      </c>
      <c r="G32" s="612">
        <f t="shared" si="0"/>
        <v>58.999999999999993</v>
      </c>
      <c r="H32" s="278">
        <v>628</v>
      </c>
      <c r="I32" s="271">
        <v>638</v>
      </c>
      <c r="J32" s="297">
        <v>637</v>
      </c>
      <c r="K32" s="342">
        <v>41</v>
      </c>
      <c r="L32" s="278">
        <v>977</v>
      </c>
      <c r="M32" s="271">
        <v>1008</v>
      </c>
      <c r="N32" s="297">
        <v>1005</v>
      </c>
      <c r="O32" s="337">
        <v>50</v>
      </c>
      <c r="P32" s="311">
        <v>50</v>
      </c>
      <c r="Q32" s="353">
        <f t="shared" si="1"/>
        <v>50</v>
      </c>
      <c r="R32" s="285">
        <f t="shared" si="2"/>
        <v>200</v>
      </c>
      <c r="S32" s="133">
        <f t="shared" si="3"/>
        <v>26</v>
      </c>
      <c r="T32" s="1110"/>
      <c r="U32" s="1112"/>
      <c r="V32" s="1115"/>
      <c r="X32" s="222"/>
    </row>
    <row r="33" spans="1:24" ht="15.75" customHeight="1" thickBot="1">
      <c r="A33" s="22" t="s">
        <v>237</v>
      </c>
      <c r="B33" s="723" t="s">
        <v>71</v>
      </c>
      <c r="C33" s="68">
        <v>2006</v>
      </c>
      <c r="D33" s="197" t="s">
        <v>236</v>
      </c>
      <c r="E33" s="389">
        <v>7.02</v>
      </c>
      <c r="F33" s="286">
        <v>6.53</v>
      </c>
      <c r="G33" s="612">
        <f t="shared" si="0"/>
        <v>34.999999999999993</v>
      </c>
      <c r="H33" s="276">
        <v>661</v>
      </c>
      <c r="I33" s="269">
        <v>663</v>
      </c>
      <c r="J33" s="298">
        <v>661</v>
      </c>
      <c r="K33" s="340">
        <v>47</v>
      </c>
      <c r="L33" s="276">
        <v>952</v>
      </c>
      <c r="M33" s="269">
        <v>841</v>
      </c>
      <c r="N33" s="298">
        <v>953</v>
      </c>
      <c r="O33" s="333">
        <v>45</v>
      </c>
      <c r="P33" s="303">
        <v>52</v>
      </c>
      <c r="Q33" s="348">
        <f t="shared" si="1"/>
        <v>52</v>
      </c>
      <c r="R33" s="239">
        <f t="shared" si="2"/>
        <v>179</v>
      </c>
      <c r="S33" s="133">
        <f t="shared" si="3"/>
        <v>41</v>
      </c>
      <c r="T33" s="1110">
        <f>(R33+R34+R35+R36)</f>
        <v>854</v>
      </c>
      <c r="U33" s="1111">
        <f>(R33+R34+R35+R36)-MIN(R33,R34,R35,R36)</f>
        <v>675</v>
      </c>
      <c r="V33" s="1113">
        <f t="shared" ref="V33" si="9">RANK(U33,$U$9:$U$68)</f>
        <v>3</v>
      </c>
      <c r="X33" s="222"/>
    </row>
    <row r="34" spans="1:24" ht="15.75" customHeight="1" thickBot="1">
      <c r="A34" s="32" t="s">
        <v>238</v>
      </c>
      <c r="B34" s="34" t="s">
        <v>69</v>
      </c>
      <c r="C34" s="30">
        <v>2005</v>
      </c>
      <c r="D34" s="857" t="s">
        <v>236</v>
      </c>
      <c r="E34" s="389">
        <v>4.28</v>
      </c>
      <c r="F34" s="657">
        <v>5.75</v>
      </c>
      <c r="G34" s="612">
        <f t="shared" si="0"/>
        <v>58</v>
      </c>
      <c r="H34" s="277">
        <v>669</v>
      </c>
      <c r="I34" s="270">
        <v>672</v>
      </c>
      <c r="J34" s="194">
        <v>680</v>
      </c>
      <c r="K34" s="341">
        <v>51</v>
      </c>
      <c r="L34" s="277">
        <v>857</v>
      </c>
      <c r="M34" s="270">
        <v>1005</v>
      </c>
      <c r="N34" s="194">
        <v>998</v>
      </c>
      <c r="O34" s="339">
        <v>50</v>
      </c>
      <c r="P34" s="304">
        <v>62</v>
      </c>
      <c r="Q34" s="349">
        <f t="shared" si="1"/>
        <v>62</v>
      </c>
      <c r="R34" s="239">
        <f t="shared" si="2"/>
        <v>221</v>
      </c>
      <c r="S34" s="133">
        <f t="shared" si="3"/>
        <v>14</v>
      </c>
      <c r="T34" s="1110"/>
      <c r="U34" s="1112"/>
      <c r="V34" s="1114"/>
      <c r="X34" s="222"/>
    </row>
    <row r="35" spans="1:24" ht="15.75" customHeight="1" thickBot="1">
      <c r="A35" s="32" t="s">
        <v>283</v>
      </c>
      <c r="B35" s="34" t="s">
        <v>239</v>
      </c>
      <c r="C35" s="30">
        <v>2006</v>
      </c>
      <c r="D35" s="126" t="s">
        <v>236</v>
      </c>
      <c r="E35" s="389">
        <v>3.72</v>
      </c>
      <c r="F35" s="655">
        <v>4.26</v>
      </c>
      <c r="G35" s="612">
        <f t="shared" si="0"/>
        <v>62.999999999999986</v>
      </c>
      <c r="H35" s="277">
        <v>710</v>
      </c>
      <c r="I35" s="270">
        <v>703</v>
      </c>
      <c r="J35" s="194">
        <v>710</v>
      </c>
      <c r="K35" s="342">
        <v>57</v>
      </c>
      <c r="L35" s="277">
        <v>945</v>
      </c>
      <c r="M35" s="270">
        <v>925</v>
      </c>
      <c r="N35" s="194">
        <v>948</v>
      </c>
      <c r="O35" s="336">
        <v>44</v>
      </c>
      <c r="P35" s="304">
        <v>58</v>
      </c>
      <c r="Q35" s="349">
        <f t="shared" si="1"/>
        <v>58</v>
      </c>
      <c r="R35" s="239">
        <f t="shared" si="2"/>
        <v>222</v>
      </c>
      <c r="S35" s="133">
        <f t="shared" si="3"/>
        <v>11</v>
      </c>
      <c r="T35" s="1110"/>
      <c r="U35" s="1112"/>
      <c r="V35" s="1114"/>
      <c r="X35" s="222"/>
    </row>
    <row r="36" spans="1:24" ht="15.75" customHeight="1" thickBot="1">
      <c r="A36" s="67" t="s">
        <v>240</v>
      </c>
      <c r="B36" s="66" t="s">
        <v>140</v>
      </c>
      <c r="C36" s="65">
        <v>2006</v>
      </c>
      <c r="D36" s="195" t="s">
        <v>236</v>
      </c>
      <c r="E36" s="390">
        <v>4.0999999999999996</v>
      </c>
      <c r="F36" s="654">
        <v>3.66</v>
      </c>
      <c r="G36" s="612">
        <f t="shared" si="0"/>
        <v>63.999999999999993</v>
      </c>
      <c r="H36" s="278">
        <v>774</v>
      </c>
      <c r="I36" s="271">
        <v>800</v>
      </c>
      <c r="J36" s="299">
        <v>800</v>
      </c>
      <c r="K36" s="344">
        <v>75</v>
      </c>
      <c r="L36" s="278">
        <v>0</v>
      </c>
      <c r="M36" s="271">
        <v>811</v>
      </c>
      <c r="N36" s="299">
        <v>836</v>
      </c>
      <c r="O36" s="337">
        <v>33</v>
      </c>
      <c r="P36" s="305">
        <v>60</v>
      </c>
      <c r="Q36" s="353">
        <f t="shared" si="1"/>
        <v>60</v>
      </c>
      <c r="R36" s="239">
        <f t="shared" si="2"/>
        <v>232</v>
      </c>
      <c r="S36" s="133">
        <f t="shared" si="3"/>
        <v>5</v>
      </c>
      <c r="T36" s="1110"/>
      <c r="U36" s="1112"/>
      <c r="V36" s="1115"/>
      <c r="X36" s="222"/>
    </row>
    <row r="37" spans="1:24" ht="15.75" customHeight="1" thickBot="1">
      <c r="A37" s="540" t="s">
        <v>271</v>
      </c>
      <c r="B37" s="549" t="s">
        <v>71</v>
      </c>
      <c r="C37" s="536">
        <v>2005</v>
      </c>
      <c r="D37" s="604" t="s">
        <v>270</v>
      </c>
      <c r="E37" s="391">
        <v>4.66</v>
      </c>
      <c r="F37" s="286">
        <v>4.05</v>
      </c>
      <c r="G37" s="612">
        <f t="shared" si="0"/>
        <v>59.999999999999993</v>
      </c>
      <c r="H37" s="276">
        <v>717</v>
      </c>
      <c r="I37" s="269">
        <v>680</v>
      </c>
      <c r="J37" s="298">
        <v>705</v>
      </c>
      <c r="K37" s="340">
        <v>57</v>
      </c>
      <c r="L37" s="276">
        <v>721</v>
      </c>
      <c r="M37" s="269">
        <v>857</v>
      </c>
      <c r="N37" s="298">
        <v>863</v>
      </c>
      <c r="O37" s="338">
        <v>36</v>
      </c>
      <c r="P37" s="303">
        <v>53</v>
      </c>
      <c r="Q37" s="348">
        <f t="shared" si="1"/>
        <v>53</v>
      </c>
      <c r="R37" s="239">
        <f t="shared" si="2"/>
        <v>206</v>
      </c>
      <c r="S37" s="133">
        <f t="shared" si="3"/>
        <v>19</v>
      </c>
      <c r="T37" s="1110">
        <f>(R37+R38+R39+R40)</f>
        <v>733</v>
      </c>
      <c r="U37" s="1111">
        <f>(R37+R38+R39+R40)-MIN(R37,R38,R39,R40)</f>
        <v>580</v>
      </c>
      <c r="V37" s="1113">
        <f t="shared" ref="V37" si="10">RANK(U37,$U$9:$U$68)</f>
        <v>11</v>
      </c>
      <c r="X37" s="222"/>
    </row>
    <row r="38" spans="1:24" ht="15.75" customHeight="1" thickBot="1">
      <c r="A38" s="636" t="s">
        <v>272</v>
      </c>
      <c r="B38" s="637" t="s">
        <v>73</v>
      </c>
      <c r="C38" s="638">
        <v>2007</v>
      </c>
      <c r="D38" s="604" t="s">
        <v>270</v>
      </c>
      <c r="E38" s="389">
        <v>5.84</v>
      </c>
      <c r="F38" s="657">
        <v>5.96</v>
      </c>
      <c r="G38" s="612">
        <f t="shared" si="0"/>
        <v>41.999999999999993</v>
      </c>
      <c r="H38" s="277">
        <v>671</v>
      </c>
      <c r="I38" s="270">
        <v>663</v>
      </c>
      <c r="J38" s="194">
        <v>640</v>
      </c>
      <c r="K38" s="342">
        <v>49</v>
      </c>
      <c r="L38" s="277">
        <v>828</v>
      </c>
      <c r="M38" s="270">
        <v>0</v>
      </c>
      <c r="N38" s="194">
        <v>864</v>
      </c>
      <c r="O38" s="339">
        <v>36</v>
      </c>
      <c r="P38" s="304">
        <v>48</v>
      </c>
      <c r="Q38" s="349">
        <f t="shared" si="1"/>
        <v>48</v>
      </c>
      <c r="R38" s="239">
        <f t="shared" si="2"/>
        <v>175</v>
      </c>
      <c r="S38" s="133">
        <f t="shared" si="3"/>
        <v>44</v>
      </c>
      <c r="T38" s="1110"/>
      <c r="U38" s="1112"/>
      <c r="V38" s="1114"/>
      <c r="X38" s="222"/>
    </row>
    <row r="39" spans="1:24" ht="15.75" customHeight="1" thickBot="1">
      <c r="A39" s="639" t="s">
        <v>278</v>
      </c>
      <c r="B39" s="559" t="s">
        <v>78</v>
      </c>
      <c r="C39" s="580">
        <v>2006</v>
      </c>
      <c r="D39" s="604" t="s">
        <v>270</v>
      </c>
      <c r="E39" s="389">
        <v>6.76</v>
      </c>
      <c r="F39" s="287">
        <v>7.83</v>
      </c>
      <c r="G39" s="612">
        <f t="shared" si="0"/>
        <v>32.999999999999986</v>
      </c>
      <c r="H39" s="277">
        <v>621</v>
      </c>
      <c r="I39" s="270">
        <v>635</v>
      </c>
      <c r="J39" s="194">
        <v>621</v>
      </c>
      <c r="K39" s="343">
        <v>41</v>
      </c>
      <c r="L39" s="277">
        <v>665</v>
      </c>
      <c r="M39" s="270">
        <v>795</v>
      </c>
      <c r="N39" s="194">
        <v>681</v>
      </c>
      <c r="O39" s="339">
        <v>29</v>
      </c>
      <c r="P39" s="304">
        <v>50</v>
      </c>
      <c r="Q39" s="350">
        <f t="shared" si="1"/>
        <v>50</v>
      </c>
      <c r="R39" s="239">
        <f t="shared" si="2"/>
        <v>153</v>
      </c>
      <c r="S39" s="133">
        <f t="shared" si="3"/>
        <v>55</v>
      </c>
      <c r="T39" s="1110"/>
      <c r="U39" s="1112"/>
      <c r="V39" s="1114"/>
      <c r="X39" s="222"/>
    </row>
    <row r="40" spans="1:24" ht="15.75" customHeight="1" thickBot="1">
      <c r="A40" s="573" t="s">
        <v>273</v>
      </c>
      <c r="B40" s="574" t="s">
        <v>196</v>
      </c>
      <c r="C40" s="597">
        <v>2007</v>
      </c>
      <c r="D40" s="604" t="s">
        <v>270</v>
      </c>
      <c r="E40" s="387">
        <v>13</v>
      </c>
      <c r="F40" s="656">
        <v>5</v>
      </c>
      <c r="G40" s="612">
        <f t="shared" si="0"/>
        <v>51</v>
      </c>
      <c r="H40" s="278">
        <v>697</v>
      </c>
      <c r="I40" s="271">
        <v>725</v>
      </c>
      <c r="J40" s="299">
        <v>722</v>
      </c>
      <c r="K40" s="344">
        <v>59</v>
      </c>
      <c r="L40" s="278">
        <v>896</v>
      </c>
      <c r="M40" s="271">
        <v>879</v>
      </c>
      <c r="N40" s="299">
        <v>892</v>
      </c>
      <c r="O40" s="336">
        <v>39</v>
      </c>
      <c r="P40" s="305">
        <v>50</v>
      </c>
      <c r="Q40" s="351">
        <f t="shared" si="1"/>
        <v>50</v>
      </c>
      <c r="R40" s="239">
        <f t="shared" si="2"/>
        <v>199</v>
      </c>
      <c r="S40" s="133">
        <f t="shared" si="3"/>
        <v>27</v>
      </c>
      <c r="T40" s="1110"/>
      <c r="U40" s="1112"/>
      <c r="V40" s="1115"/>
      <c r="X40" s="222"/>
    </row>
    <row r="41" spans="1:24" ht="15.75" customHeight="1" thickBot="1">
      <c r="A41" s="517" t="s">
        <v>162</v>
      </c>
      <c r="B41" s="518" t="s">
        <v>67</v>
      </c>
      <c r="C41" s="582">
        <v>2005</v>
      </c>
      <c r="D41" s="717" t="s">
        <v>47</v>
      </c>
      <c r="E41" s="392">
        <v>3.7</v>
      </c>
      <c r="F41" s="393">
        <v>3.3</v>
      </c>
      <c r="G41" s="612">
        <f t="shared" si="0"/>
        <v>67.999999999999986</v>
      </c>
      <c r="H41" s="276">
        <v>765</v>
      </c>
      <c r="I41" s="269">
        <v>771</v>
      </c>
      <c r="J41" s="298">
        <v>781</v>
      </c>
      <c r="K41" s="345">
        <v>71</v>
      </c>
      <c r="L41" s="276">
        <v>1080</v>
      </c>
      <c r="M41" s="269">
        <v>1119</v>
      </c>
      <c r="N41" s="298">
        <v>1192</v>
      </c>
      <c r="O41" s="333">
        <v>69</v>
      </c>
      <c r="P41" s="303">
        <v>55</v>
      </c>
      <c r="Q41" s="348">
        <f t="shared" si="1"/>
        <v>55</v>
      </c>
      <c r="R41" s="239">
        <f t="shared" ref="R41:R68" si="11">(G41+K41+O41+Q41)</f>
        <v>263</v>
      </c>
      <c r="S41" s="133">
        <f t="shared" si="3"/>
        <v>1</v>
      </c>
      <c r="T41" s="1110">
        <f>(R41+R42+R43+R44)</f>
        <v>921</v>
      </c>
      <c r="U41" s="1111">
        <f>(R41+R42+R43+R44)-MIN(R41,R42,R43,R44)</f>
        <v>718</v>
      </c>
      <c r="V41" s="1113">
        <f t="shared" ref="V41" si="12">RANK(U41,$U$9:$U$68)</f>
        <v>1</v>
      </c>
      <c r="X41" s="222"/>
    </row>
    <row r="42" spans="1:24" ht="15.75" customHeight="1" thickBot="1">
      <c r="A42" s="517" t="s">
        <v>163</v>
      </c>
      <c r="B42" s="518" t="s">
        <v>164</v>
      </c>
      <c r="C42" s="620">
        <v>2004</v>
      </c>
      <c r="D42" s="579" t="s">
        <v>47</v>
      </c>
      <c r="E42" s="386">
        <v>5.88</v>
      </c>
      <c r="F42" s="287">
        <v>3.44</v>
      </c>
      <c r="G42" s="612">
        <f t="shared" si="0"/>
        <v>66</v>
      </c>
      <c r="H42" s="277">
        <v>711</v>
      </c>
      <c r="I42" s="270">
        <v>710</v>
      </c>
      <c r="J42" s="194">
        <v>728</v>
      </c>
      <c r="K42" s="341">
        <v>59</v>
      </c>
      <c r="L42" s="277">
        <v>767</v>
      </c>
      <c r="M42" s="270">
        <v>897</v>
      </c>
      <c r="N42" s="194">
        <v>967</v>
      </c>
      <c r="O42" s="339">
        <v>46</v>
      </c>
      <c r="P42" s="304">
        <v>51</v>
      </c>
      <c r="Q42" s="354">
        <f t="shared" si="1"/>
        <v>51</v>
      </c>
      <c r="R42" s="239">
        <f t="shared" si="11"/>
        <v>222</v>
      </c>
      <c r="S42" s="133">
        <f t="shared" si="3"/>
        <v>11</v>
      </c>
      <c r="T42" s="1110"/>
      <c r="U42" s="1112"/>
      <c r="V42" s="1114"/>
      <c r="X42" s="222"/>
    </row>
    <row r="43" spans="1:24" ht="15.75" customHeight="1" thickBot="1">
      <c r="A43" s="540" t="s">
        <v>194</v>
      </c>
      <c r="B43" s="549" t="s">
        <v>242</v>
      </c>
      <c r="C43" s="582">
        <v>2004</v>
      </c>
      <c r="D43" s="579" t="s">
        <v>47</v>
      </c>
      <c r="E43" s="386">
        <v>4.4400000000000004</v>
      </c>
      <c r="F43" s="287">
        <v>3.9</v>
      </c>
      <c r="G43" s="612">
        <f t="shared" si="0"/>
        <v>61.999999999999993</v>
      </c>
      <c r="H43" s="277">
        <v>0</v>
      </c>
      <c r="I43" s="270">
        <v>681</v>
      </c>
      <c r="J43" s="194">
        <v>705</v>
      </c>
      <c r="K43" s="342">
        <v>55</v>
      </c>
      <c r="L43" s="277">
        <v>722</v>
      </c>
      <c r="M43" s="270">
        <v>982</v>
      </c>
      <c r="N43" s="194">
        <v>1123</v>
      </c>
      <c r="O43" s="339">
        <v>62</v>
      </c>
      <c r="P43" s="304">
        <v>54</v>
      </c>
      <c r="Q43" s="349">
        <f t="shared" si="1"/>
        <v>54</v>
      </c>
      <c r="R43" s="239">
        <f t="shared" si="11"/>
        <v>233</v>
      </c>
      <c r="S43" s="133">
        <f t="shared" si="3"/>
        <v>4</v>
      </c>
      <c r="T43" s="1110"/>
      <c r="U43" s="1112"/>
      <c r="V43" s="1114"/>
      <c r="X43" s="222"/>
    </row>
    <row r="44" spans="1:24" ht="15.75" customHeight="1" thickBot="1">
      <c r="A44" s="599" t="s">
        <v>276</v>
      </c>
      <c r="B44" s="602" t="s">
        <v>277</v>
      </c>
      <c r="C44" s="640">
        <v>2005</v>
      </c>
      <c r="D44" s="581" t="s">
        <v>47</v>
      </c>
      <c r="E44" s="390">
        <v>4.2300000000000004</v>
      </c>
      <c r="F44" s="656">
        <v>3.43</v>
      </c>
      <c r="G44" s="612">
        <f t="shared" si="0"/>
        <v>66</v>
      </c>
      <c r="H44" s="278">
        <v>0</v>
      </c>
      <c r="I44" s="271">
        <v>652</v>
      </c>
      <c r="J44" s="299">
        <v>692</v>
      </c>
      <c r="K44" s="344">
        <v>53</v>
      </c>
      <c r="L44" s="278">
        <v>746</v>
      </c>
      <c r="M44" s="271">
        <v>832</v>
      </c>
      <c r="N44" s="299">
        <v>856</v>
      </c>
      <c r="O44" s="336">
        <v>35</v>
      </c>
      <c r="P44" s="305">
        <v>49</v>
      </c>
      <c r="Q44" s="353">
        <f t="shared" si="1"/>
        <v>49</v>
      </c>
      <c r="R44" s="239">
        <f t="shared" si="11"/>
        <v>203</v>
      </c>
      <c r="S44" s="133">
        <f t="shared" si="3"/>
        <v>22</v>
      </c>
      <c r="T44" s="1110"/>
      <c r="U44" s="1112"/>
      <c r="V44" s="1115"/>
      <c r="X44" s="222"/>
    </row>
    <row r="45" spans="1:24" ht="15.75" customHeight="1" thickBot="1">
      <c r="A45" s="598" t="s">
        <v>147</v>
      </c>
      <c r="B45" s="595" t="s">
        <v>168</v>
      </c>
      <c r="C45" s="596">
        <v>2005</v>
      </c>
      <c r="D45" s="717" t="s">
        <v>83</v>
      </c>
      <c r="E45" s="391">
        <v>3.97</v>
      </c>
      <c r="F45" s="393">
        <v>3.9</v>
      </c>
      <c r="G45" s="612">
        <f t="shared" si="0"/>
        <v>61.999999999999993</v>
      </c>
      <c r="H45" s="283">
        <v>724</v>
      </c>
      <c r="I45" s="280">
        <v>730</v>
      </c>
      <c r="J45" s="300">
        <v>660</v>
      </c>
      <c r="K45" s="340">
        <v>61</v>
      </c>
      <c r="L45" s="276">
        <v>849</v>
      </c>
      <c r="M45" s="272">
        <v>0</v>
      </c>
      <c r="N45" s="300">
        <v>872</v>
      </c>
      <c r="O45" s="333">
        <v>37</v>
      </c>
      <c r="P45" s="312">
        <v>63</v>
      </c>
      <c r="Q45" s="348">
        <f t="shared" si="1"/>
        <v>63</v>
      </c>
      <c r="R45" s="239">
        <f t="shared" si="11"/>
        <v>223</v>
      </c>
      <c r="S45" s="133">
        <f t="shared" si="3"/>
        <v>8</v>
      </c>
      <c r="T45" s="1110">
        <f>(R45+R46+R47+R48)</f>
        <v>747</v>
      </c>
      <c r="U45" s="1111">
        <f>(R45+R46+R47+R48)-MIN(R45,R46,R47,R48)</f>
        <v>586</v>
      </c>
      <c r="V45" s="1113">
        <f t="shared" ref="V45" si="13">RANK(U45,$U$9:$U$68)</f>
        <v>10</v>
      </c>
      <c r="X45" s="222"/>
    </row>
    <row r="46" spans="1:24" ht="15.75" customHeight="1" thickBot="1">
      <c r="A46" s="517" t="s">
        <v>193</v>
      </c>
      <c r="B46" s="518" t="s">
        <v>80</v>
      </c>
      <c r="C46" s="582">
        <v>2004</v>
      </c>
      <c r="D46" s="579" t="s">
        <v>83</v>
      </c>
      <c r="E46" s="392">
        <v>6.08</v>
      </c>
      <c r="F46" s="287">
        <v>13</v>
      </c>
      <c r="G46" s="612">
        <f t="shared" si="0"/>
        <v>39.999999999999993</v>
      </c>
      <c r="H46" s="282">
        <v>723</v>
      </c>
      <c r="I46" s="270">
        <v>740</v>
      </c>
      <c r="J46" s="194">
        <v>745</v>
      </c>
      <c r="K46" s="341">
        <v>63</v>
      </c>
      <c r="L46" s="277">
        <v>981</v>
      </c>
      <c r="M46" s="281">
        <v>1026</v>
      </c>
      <c r="N46" s="194">
        <v>932</v>
      </c>
      <c r="O46" s="334">
        <v>52</v>
      </c>
      <c r="P46" s="304">
        <v>39</v>
      </c>
      <c r="Q46" s="349">
        <f t="shared" si="1"/>
        <v>39</v>
      </c>
      <c r="R46" s="239">
        <f t="shared" si="11"/>
        <v>194</v>
      </c>
      <c r="S46" s="133">
        <f t="shared" si="3"/>
        <v>31</v>
      </c>
      <c r="T46" s="1110"/>
      <c r="U46" s="1112"/>
      <c r="V46" s="1114"/>
      <c r="X46" s="222"/>
    </row>
    <row r="47" spans="1:24" ht="15.75" customHeight="1" thickBot="1">
      <c r="A47" s="517" t="s">
        <v>148</v>
      </c>
      <c r="B47" s="518" t="s">
        <v>149</v>
      </c>
      <c r="C47" s="620">
        <v>2005</v>
      </c>
      <c r="D47" s="579" t="s">
        <v>83</v>
      </c>
      <c r="E47" s="386">
        <v>6.59</v>
      </c>
      <c r="F47" s="287">
        <v>10.07</v>
      </c>
      <c r="G47" s="612">
        <f t="shared" si="0"/>
        <v>34.999999999999993</v>
      </c>
      <c r="H47" s="277">
        <v>637</v>
      </c>
      <c r="I47" s="270">
        <v>670</v>
      </c>
      <c r="J47" s="194">
        <v>664</v>
      </c>
      <c r="K47" s="342">
        <v>49</v>
      </c>
      <c r="L47" s="277">
        <v>907</v>
      </c>
      <c r="M47" s="270">
        <v>921</v>
      </c>
      <c r="N47" s="194">
        <v>916</v>
      </c>
      <c r="O47" s="339">
        <v>42</v>
      </c>
      <c r="P47" s="304">
        <v>35</v>
      </c>
      <c r="Q47" s="349">
        <f t="shared" si="1"/>
        <v>35</v>
      </c>
      <c r="R47" s="239">
        <f t="shared" si="11"/>
        <v>161</v>
      </c>
      <c r="S47" s="133">
        <f t="shared" si="3"/>
        <v>53</v>
      </c>
      <c r="T47" s="1110"/>
      <c r="U47" s="1112"/>
      <c r="V47" s="1114"/>
      <c r="X47" s="222"/>
    </row>
    <row r="48" spans="1:24" ht="15.75" customHeight="1" thickBot="1">
      <c r="A48" s="614" t="s">
        <v>194</v>
      </c>
      <c r="B48" s="555" t="s">
        <v>120</v>
      </c>
      <c r="C48" s="597">
        <v>2004</v>
      </c>
      <c r="D48" s="579" t="s">
        <v>83</v>
      </c>
      <c r="E48" s="392">
        <v>6.41</v>
      </c>
      <c r="F48" s="656">
        <v>5.26</v>
      </c>
      <c r="G48" s="612">
        <f t="shared" si="0"/>
        <v>47.999999999999986</v>
      </c>
      <c r="H48" s="278">
        <v>636</v>
      </c>
      <c r="I48" s="271">
        <v>630</v>
      </c>
      <c r="J48" s="299">
        <v>648</v>
      </c>
      <c r="K48" s="344">
        <v>43</v>
      </c>
      <c r="L48" s="278">
        <v>809</v>
      </c>
      <c r="M48" s="271">
        <v>814</v>
      </c>
      <c r="N48" s="299">
        <v>908</v>
      </c>
      <c r="O48" s="336">
        <v>40</v>
      </c>
      <c r="P48" s="305">
        <v>38</v>
      </c>
      <c r="Q48" s="349">
        <f t="shared" si="1"/>
        <v>38</v>
      </c>
      <c r="R48" s="239">
        <f t="shared" si="11"/>
        <v>169</v>
      </c>
      <c r="S48" s="133">
        <f t="shared" si="3"/>
        <v>47</v>
      </c>
      <c r="T48" s="1110"/>
      <c r="U48" s="1112"/>
      <c r="V48" s="1115"/>
      <c r="X48" s="222"/>
    </row>
    <row r="49" spans="1:24" ht="15.75" customHeight="1" thickBot="1">
      <c r="A49" s="583" t="s">
        <v>132</v>
      </c>
      <c r="B49" s="584" t="s">
        <v>73</v>
      </c>
      <c r="C49" s="641">
        <v>2005</v>
      </c>
      <c r="D49" s="714" t="s">
        <v>87</v>
      </c>
      <c r="E49" s="375">
        <v>3.37</v>
      </c>
      <c r="F49" s="393">
        <v>3.44</v>
      </c>
      <c r="G49" s="612">
        <f t="shared" si="0"/>
        <v>67</v>
      </c>
      <c r="H49" s="276">
        <v>610</v>
      </c>
      <c r="I49" s="269">
        <v>686</v>
      </c>
      <c r="J49" s="298">
        <v>697</v>
      </c>
      <c r="K49" s="340">
        <v>53</v>
      </c>
      <c r="L49" s="276">
        <v>845</v>
      </c>
      <c r="M49" s="269">
        <v>0</v>
      </c>
      <c r="N49" s="298">
        <v>953</v>
      </c>
      <c r="O49" s="338">
        <v>45</v>
      </c>
      <c r="P49" s="303">
        <v>59</v>
      </c>
      <c r="Q49" s="348">
        <f t="shared" si="1"/>
        <v>59</v>
      </c>
      <c r="R49" s="239">
        <f t="shared" si="11"/>
        <v>224</v>
      </c>
      <c r="S49" s="133">
        <f t="shared" si="3"/>
        <v>7</v>
      </c>
      <c r="T49" s="1110">
        <f>(R49+R50+R51+R52)</f>
        <v>865</v>
      </c>
      <c r="U49" s="1111">
        <f>(R49+R50+R51+R52)-MIN(R49,R50,R51,R52)</f>
        <v>682</v>
      </c>
      <c r="V49" s="1113">
        <f t="shared" ref="V49" si="14">RANK(U49,$U$9:$U$68)</f>
        <v>2</v>
      </c>
      <c r="X49" s="222"/>
    </row>
    <row r="50" spans="1:24" ht="15.75" customHeight="1" thickBot="1">
      <c r="A50" s="531" t="s">
        <v>70</v>
      </c>
      <c r="B50" s="532" t="s">
        <v>67</v>
      </c>
      <c r="C50" s="525">
        <v>2006</v>
      </c>
      <c r="D50" s="715" t="s">
        <v>87</v>
      </c>
      <c r="E50" s="394">
        <v>4.5999999999999996</v>
      </c>
      <c r="F50" s="655">
        <v>4.07</v>
      </c>
      <c r="G50" s="612">
        <f t="shared" si="0"/>
        <v>59.999999999999993</v>
      </c>
      <c r="H50" s="282">
        <v>748</v>
      </c>
      <c r="I50" s="271">
        <v>730</v>
      </c>
      <c r="J50" s="301">
        <v>755</v>
      </c>
      <c r="K50" s="342">
        <v>65</v>
      </c>
      <c r="L50" s="282">
        <v>1063</v>
      </c>
      <c r="M50" s="281">
        <v>1102</v>
      </c>
      <c r="N50" s="301">
        <v>1058</v>
      </c>
      <c r="O50" s="339">
        <v>60</v>
      </c>
      <c r="P50" s="313">
        <v>50</v>
      </c>
      <c r="Q50" s="354">
        <f t="shared" si="1"/>
        <v>50</v>
      </c>
      <c r="R50" s="239">
        <f t="shared" si="11"/>
        <v>235</v>
      </c>
      <c r="S50" s="133">
        <f t="shared" si="3"/>
        <v>3</v>
      </c>
      <c r="T50" s="1110"/>
      <c r="U50" s="1112"/>
      <c r="V50" s="1114"/>
      <c r="X50" s="222"/>
    </row>
    <row r="51" spans="1:24" ht="15.75" customHeight="1" thickBot="1">
      <c r="A51" s="531" t="s">
        <v>214</v>
      </c>
      <c r="B51" s="532" t="s">
        <v>215</v>
      </c>
      <c r="C51" s="525">
        <v>2006</v>
      </c>
      <c r="D51" s="715" t="s">
        <v>87</v>
      </c>
      <c r="E51" s="376">
        <v>13</v>
      </c>
      <c r="F51" s="655">
        <v>7.47</v>
      </c>
      <c r="G51" s="612">
        <f t="shared" si="0"/>
        <v>25.999999999999996</v>
      </c>
      <c r="H51" s="277">
        <v>756</v>
      </c>
      <c r="I51" s="281">
        <v>783</v>
      </c>
      <c r="J51" s="194">
        <v>766</v>
      </c>
      <c r="K51" s="343">
        <v>71</v>
      </c>
      <c r="L51" s="277">
        <v>1032</v>
      </c>
      <c r="M51" s="270">
        <v>1145</v>
      </c>
      <c r="N51" s="194">
        <v>1234</v>
      </c>
      <c r="O51" s="339">
        <v>73</v>
      </c>
      <c r="P51" s="304">
        <v>53</v>
      </c>
      <c r="Q51" s="349">
        <f t="shared" si="1"/>
        <v>53</v>
      </c>
      <c r="R51" s="239">
        <f t="shared" si="11"/>
        <v>223</v>
      </c>
      <c r="S51" s="133">
        <f t="shared" si="3"/>
        <v>8</v>
      </c>
      <c r="T51" s="1110"/>
      <c r="U51" s="1112"/>
      <c r="V51" s="1114"/>
      <c r="X51" s="222"/>
    </row>
    <row r="52" spans="1:24" ht="15.75" customHeight="1" thickBot="1">
      <c r="A52" s="642" t="s">
        <v>280</v>
      </c>
      <c r="B52" s="643" t="s">
        <v>281</v>
      </c>
      <c r="C52" s="644">
        <v>2007</v>
      </c>
      <c r="D52" s="718" t="s">
        <v>87</v>
      </c>
      <c r="E52" s="395">
        <v>4.1399999999999997</v>
      </c>
      <c r="F52" s="654">
        <v>4.17</v>
      </c>
      <c r="G52" s="612">
        <f t="shared" si="0"/>
        <v>58.999999999999993</v>
      </c>
      <c r="H52" s="278">
        <v>0</v>
      </c>
      <c r="I52" s="271">
        <v>635</v>
      </c>
      <c r="J52" s="299">
        <v>656</v>
      </c>
      <c r="K52" s="344">
        <v>45</v>
      </c>
      <c r="L52" s="278">
        <v>825</v>
      </c>
      <c r="M52" s="271">
        <v>752</v>
      </c>
      <c r="N52" s="299">
        <v>696</v>
      </c>
      <c r="O52" s="336">
        <v>32</v>
      </c>
      <c r="P52" s="305">
        <v>47</v>
      </c>
      <c r="Q52" s="353">
        <f t="shared" si="1"/>
        <v>47</v>
      </c>
      <c r="R52" s="239">
        <f t="shared" si="11"/>
        <v>183</v>
      </c>
      <c r="S52" s="133">
        <f t="shared" si="3"/>
        <v>38</v>
      </c>
      <c r="T52" s="1110"/>
      <c r="U52" s="1112"/>
      <c r="V52" s="1115"/>
      <c r="X52" s="222"/>
    </row>
    <row r="53" spans="1:24" ht="15.75" customHeight="1" thickBot="1">
      <c r="A53" s="557" t="s">
        <v>255</v>
      </c>
      <c r="B53" s="613" t="s">
        <v>69</v>
      </c>
      <c r="C53" s="578">
        <v>2006</v>
      </c>
      <c r="D53" s="719" t="s">
        <v>89</v>
      </c>
      <c r="E53" s="396">
        <v>4.1100000000000003</v>
      </c>
      <c r="F53" s="286">
        <v>3.92</v>
      </c>
      <c r="G53" s="612">
        <f t="shared" si="0"/>
        <v>61</v>
      </c>
      <c r="H53" s="276">
        <v>660</v>
      </c>
      <c r="I53" s="269">
        <v>651</v>
      </c>
      <c r="J53" s="298">
        <v>0</v>
      </c>
      <c r="K53" s="340">
        <v>47</v>
      </c>
      <c r="L53" s="276">
        <v>926</v>
      </c>
      <c r="M53" s="269">
        <v>953</v>
      </c>
      <c r="N53" s="298">
        <v>967</v>
      </c>
      <c r="O53" s="333">
        <v>46</v>
      </c>
      <c r="P53" s="303">
        <v>61</v>
      </c>
      <c r="Q53" s="348">
        <f t="shared" si="1"/>
        <v>61</v>
      </c>
      <c r="R53" s="239">
        <f t="shared" si="11"/>
        <v>215</v>
      </c>
      <c r="S53" s="133">
        <f t="shared" si="3"/>
        <v>17</v>
      </c>
      <c r="T53" s="1110">
        <f>(R53+R54+R55+R56)</f>
        <v>803</v>
      </c>
      <c r="U53" s="1111">
        <f>(R53+R54+R55+R56)-MIN(R53,R54,R55,R56)</f>
        <v>639</v>
      </c>
      <c r="V53" s="1113">
        <f t="shared" ref="V53" si="15">RANK(U53,$U$9:$U$68)</f>
        <v>4</v>
      </c>
      <c r="X53" s="222"/>
    </row>
    <row r="54" spans="1:24" ht="15.75" customHeight="1" thickBot="1">
      <c r="A54" s="531" t="s">
        <v>127</v>
      </c>
      <c r="B54" s="532" t="s">
        <v>128</v>
      </c>
      <c r="C54" s="525">
        <v>2004</v>
      </c>
      <c r="D54" s="715" t="s">
        <v>89</v>
      </c>
      <c r="E54" s="376">
        <v>4.1100000000000003</v>
      </c>
      <c r="F54" s="287">
        <v>4.32</v>
      </c>
      <c r="G54" s="612">
        <f t="shared" si="0"/>
        <v>58.999999999999993</v>
      </c>
      <c r="H54" s="277">
        <v>0</v>
      </c>
      <c r="I54" s="270">
        <v>716</v>
      </c>
      <c r="J54" s="194">
        <v>722</v>
      </c>
      <c r="K54" s="341">
        <v>59</v>
      </c>
      <c r="L54" s="277">
        <v>925</v>
      </c>
      <c r="M54" s="270">
        <v>882</v>
      </c>
      <c r="N54" s="194">
        <v>0</v>
      </c>
      <c r="O54" s="339">
        <v>42</v>
      </c>
      <c r="P54" s="304">
        <v>59</v>
      </c>
      <c r="Q54" s="354">
        <f t="shared" si="1"/>
        <v>59</v>
      </c>
      <c r="R54" s="239">
        <f t="shared" si="11"/>
        <v>219</v>
      </c>
      <c r="S54" s="133">
        <f t="shared" si="3"/>
        <v>15</v>
      </c>
      <c r="T54" s="1110"/>
      <c r="U54" s="1112"/>
      <c r="V54" s="1114"/>
      <c r="X54" s="222"/>
    </row>
    <row r="55" spans="1:24" ht="15.75" customHeight="1" thickBot="1">
      <c r="A55" s="531" t="s">
        <v>129</v>
      </c>
      <c r="B55" s="532" t="s">
        <v>72</v>
      </c>
      <c r="C55" s="525">
        <v>2005</v>
      </c>
      <c r="D55" s="715" t="s">
        <v>89</v>
      </c>
      <c r="E55" s="376">
        <v>7.71</v>
      </c>
      <c r="F55" s="657">
        <v>7.71</v>
      </c>
      <c r="G55" s="612">
        <f t="shared" si="0"/>
        <v>22.999999999999989</v>
      </c>
      <c r="H55" s="277">
        <v>774</v>
      </c>
      <c r="I55" s="270">
        <v>790</v>
      </c>
      <c r="J55" s="194">
        <v>773</v>
      </c>
      <c r="K55" s="342">
        <v>73</v>
      </c>
      <c r="L55" s="277">
        <v>1051</v>
      </c>
      <c r="M55" s="270">
        <v>1097</v>
      </c>
      <c r="N55" s="194">
        <v>1103</v>
      </c>
      <c r="O55" s="339">
        <v>60</v>
      </c>
      <c r="P55" s="304">
        <v>49</v>
      </c>
      <c r="Q55" s="349">
        <f t="shared" si="1"/>
        <v>49</v>
      </c>
      <c r="R55" s="239">
        <f t="shared" si="11"/>
        <v>205</v>
      </c>
      <c r="S55" s="133">
        <f t="shared" si="3"/>
        <v>20</v>
      </c>
      <c r="T55" s="1110"/>
      <c r="U55" s="1112"/>
      <c r="V55" s="1114"/>
      <c r="X55" s="222"/>
    </row>
    <row r="56" spans="1:24" ht="15.75" customHeight="1" thickBot="1">
      <c r="A56" s="586" t="s">
        <v>130</v>
      </c>
      <c r="B56" s="567" t="s">
        <v>131</v>
      </c>
      <c r="C56" s="645">
        <v>2004</v>
      </c>
      <c r="D56" s="718" t="s">
        <v>89</v>
      </c>
      <c r="E56" s="378">
        <v>7.71</v>
      </c>
      <c r="F56" s="654">
        <v>13</v>
      </c>
      <c r="G56" s="612">
        <f t="shared" si="0"/>
        <v>22.999999999999989</v>
      </c>
      <c r="H56" s="278">
        <v>620</v>
      </c>
      <c r="I56" s="271">
        <v>640</v>
      </c>
      <c r="J56" s="299">
        <v>668</v>
      </c>
      <c r="K56" s="344">
        <v>47</v>
      </c>
      <c r="L56" s="278">
        <v>919</v>
      </c>
      <c r="M56" s="271">
        <v>867</v>
      </c>
      <c r="N56" s="299">
        <v>985</v>
      </c>
      <c r="O56" s="336">
        <v>48</v>
      </c>
      <c r="P56" s="305">
        <v>46</v>
      </c>
      <c r="Q56" s="353">
        <f t="shared" si="1"/>
        <v>46</v>
      </c>
      <c r="R56" s="239">
        <f t="shared" si="11"/>
        <v>164</v>
      </c>
      <c r="S56" s="133">
        <f t="shared" si="3"/>
        <v>51</v>
      </c>
      <c r="T56" s="1110"/>
      <c r="U56" s="1112"/>
      <c r="V56" s="1115"/>
      <c r="X56" s="222"/>
    </row>
    <row r="57" spans="1:24" ht="15.75" customHeight="1" thickBot="1">
      <c r="A57" s="823" t="s">
        <v>253</v>
      </c>
      <c r="B57" s="585" t="s">
        <v>254</v>
      </c>
      <c r="C57" s="641">
        <v>2003</v>
      </c>
      <c r="D57" s="708" t="s">
        <v>90</v>
      </c>
      <c r="E57" s="384">
        <v>4.53</v>
      </c>
      <c r="F57" s="659">
        <v>4.91</v>
      </c>
      <c r="G57" s="612">
        <f t="shared" si="0"/>
        <v>54.999999999999993</v>
      </c>
      <c r="H57" s="283">
        <v>626</v>
      </c>
      <c r="I57" s="272">
        <v>631</v>
      </c>
      <c r="J57" s="300">
        <v>647</v>
      </c>
      <c r="K57" s="345">
        <v>43</v>
      </c>
      <c r="L57" s="276">
        <v>1032</v>
      </c>
      <c r="M57" s="280">
        <v>971</v>
      </c>
      <c r="N57" s="300">
        <v>1051</v>
      </c>
      <c r="O57" s="333">
        <v>55</v>
      </c>
      <c r="P57" s="312">
        <v>54</v>
      </c>
      <c r="Q57" s="353">
        <f t="shared" si="1"/>
        <v>54</v>
      </c>
      <c r="R57" s="239">
        <f t="shared" si="11"/>
        <v>207</v>
      </c>
      <c r="S57" s="133">
        <f t="shared" si="3"/>
        <v>18</v>
      </c>
      <c r="T57" s="1110">
        <f>(R57+R58+R59+R60)</f>
        <v>557</v>
      </c>
      <c r="U57" s="1111">
        <f>(R57+R58+R59+R60)-MIN(R57,R58,R59,R60)</f>
        <v>557</v>
      </c>
      <c r="V57" s="1113">
        <f t="shared" ref="V57" si="16">RANK(U57,$U$9:$U$68)</f>
        <v>14</v>
      </c>
      <c r="X57" s="222"/>
    </row>
    <row r="58" spans="1:24" ht="15.75" customHeight="1" thickBot="1">
      <c r="A58" s="531" t="s">
        <v>133</v>
      </c>
      <c r="B58" s="532" t="s">
        <v>71</v>
      </c>
      <c r="C58" s="578">
        <v>2003</v>
      </c>
      <c r="D58" s="712" t="s">
        <v>90</v>
      </c>
      <c r="E58" s="382">
        <v>5.6</v>
      </c>
      <c r="F58" s="287">
        <v>8.06</v>
      </c>
      <c r="G58" s="612">
        <f t="shared" si="0"/>
        <v>44.999999999999993</v>
      </c>
      <c r="H58" s="282">
        <v>591</v>
      </c>
      <c r="I58" s="281">
        <v>617</v>
      </c>
      <c r="J58" s="194">
        <v>629</v>
      </c>
      <c r="K58" s="341">
        <v>39</v>
      </c>
      <c r="L58" s="277">
        <v>680</v>
      </c>
      <c r="M58" s="270">
        <v>698</v>
      </c>
      <c r="N58" s="194">
        <v>683</v>
      </c>
      <c r="O58" s="339">
        <v>19</v>
      </c>
      <c r="P58" s="304">
        <v>52</v>
      </c>
      <c r="Q58" s="354">
        <f t="shared" si="1"/>
        <v>52</v>
      </c>
      <c r="R58" s="239">
        <f t="shared" si="11"/>
        <v>155</v>
      </c>
      <c r="S58" s="133">
        <f t="shared" si="3"/>
        <v>54</v>
      </c>
      <c r="T58" s="1110"/>
      <c r="U58" s="1112"/>
      <c r="V58" s="1114"/>
      <c r="X58" s="222"/>
    </row>
    <row r="59" spans="1:24" ht="15.75" customHeight="1" thickBot="1">
      <c r="A59" s="531" t="s">
        <v>134</v>
      </c>
      <c r="B59" s="532" t="s">
        <v>81</v>
      </c>
      <c r="C59" s="525">
        <v>2004</v>
      </c>
      <c r="D59" s="711" t="s">
        <v>90</v>
      </c>
      <c r="E59" s="382">
        <v>13</v>
      </c>
      <c r="F59" s="661">
        <v>4.47</v>
      </c>
      <c r="G59" s="612">
        <f t="shared" si="0"/>
        <v>56</v>
      </c>
      <c r="H59" s="277">
        <v>659</v>
      </c>
      <c r="I59" s="270">
        <v>648</v>
      </c>
      <c r="J59" s="194">
        <v>652</v>
      </c>
      <c r="K59" s="341">
        <v>45</v>
      </c>
      <c r="L59" s="277">
        <v>836</v>
      </c>
      <c r="M59" s="270">
        <v>947</v>
      </c>
      <c r="N59" s="194">
        <v>981</v>
      </c>
      <c r="O59" s="336">
        <v>48</v>
      </c>
      <c r="P59" s="304">
        <v>46</v>
      </c>
      <c r="Q59" s="354">
        <f t="shared" si="1"/>
        <v>46</v>
      </c>
      <c r="R59" s="239">
        <f t="shared" si="11"/>
        <v>195</v>
      </c>
      <c r="S59" s="133">
        <f t="shared" si="3"/>
        <v>30</v>
      </c>
      <c r="T59" s="1110"/>
      <c r="U59" s="1112"/>
      <c r="V59" s="1114"/>
      <c r="X59" s="222"/>
    </row>
    <row r="60" spans="1:24" ht="15.75" customHeight="1" thickBot="1">
      <c r="A60" s="586"/>
      <c r="B60" s="646"/>
      <c r="C60" s="645"/>
      <c r="D60" s="721"/>
      <c r="E60" s="384"/>
      <c r="F60" s="656"/>
      <c r="G60" s="612"/>
      <c r="H60" s="278"/>
      <c r="I60" s="271"/>
      <c r="J60" s="302"/>
      <c r="K60" s="342"/>
      <c r="L60" s="278"/>
      <c r="M60" s="271"/>
      <c r="N60" s="301"/>
      <c r="O60" s="337"/>
      <c r="P60" s="313"/>
      <c r="Q60" s="351"/>
      <c r="R60" s="239">
        <f t="shared" si="11"/>
        <v>0</v>
      </c>
      <c r="S60" s="133"/>
      <c r="T60" s="1110"/>
      <c r="U60" s="1112"/>
      <c r="V60" s="1115"/>
      <c r="X60" s="222"/>
    </row>
    <row r="61" spans="1:24" ht="15.75" customHeight="1" thickBot="1">
      <c r="A61" s="531" t="s">
        <v>166</v>
      </c>
      <c r="B61" s="532" t="s">
        <v>167</v>
      </c>
      <c r="C61" s="525">
        <v>2005</v>
      </c>
      <c r="D61" s="725" t="s">
        <v>165</v>
      </c>
      <c r="E61" s="397">
        <v>3.7</v>
      </c>
      <c r="F61" s="286">
        <v>3.44</v>
      </c>
      <c r="G61" s="612">
        <f t="shared" si="0"/>
        <v>66</v>
      </c>
      <c r="H61" s="276">
        <v>710</v>
      </c>
      <c r="I61" s="280">
        <v>740</v>
      </c>
      <c r="J61" s="300">
        <v>742</v>
      </c>
      <c r="K61" s="340">
        <v>63</v>
      </c>
      <c r="L61" s="276">
        <v>0</v>
      </c>
      <c r="M61" s="280">
        <v>916</v>
      </c>
      <c r="N61" s="300">
        <v>808</v>
      </c>
      <c r="O61" s="333">
        <v>41</v>
      </c>
      <c r="P61" s="312">
        <v>57</v>
      </c>
      <c r="Q61" s="352">
        <f t="shared" ref="Q61:Q68" si="17">P61</f>
        <v>57</v>
      </c>
      <c r="R61" s="239">
        <f t="shared" si="11"/>
        <v>227</v>
      </c>
      <c r="S61" s="133">
        <f t="shared" si="3"/>
        <v>6</v>
      </c>
      <c r="T61" s="1110">
        <f>(R61+R62+R63+R64)</f>
        <v>794</v>
      </c>
      <c r="U61" s="1111">
        <f>(R61+R62+R63+R64)-MIN(R61,R62,R63,R64)</f>
        <v>622</v>
      </c>
      <c r="V61" s="1113">
        <f t="shared" ref="V61" si="18">RANK(U61,$U$9:$U$68)</f>
        <v>6</v>
      </c>
      <c r="X61" s="222"/>
    </row>
    <row r="62" spans="1:24" ht="15.75" customHeight="1" thickBot="1">
      <c r="A62" s="531" t="s">
        <v>139</v>
      </c>
      <c r="B62" s="532" t="s">
        <v>74</v>
      </c>
      <c r="C62" s="525">
        <v>2005</v>
      </c>
      <c r="D62" s="618" t="s">
        <v>165</v>
      </c>
      <c r="E62" s="382">
        <v>4.71</v>
      </c>
      <c r="F62" s="287">
        <v>3.98</v>
      </c>
      <c r="G62" s="612">
        <f t="shared" si="0"/>
        <v>61</v>
      </c>
      <c r="H62" s="277">
        <v>656</v>
      </c>
      <c r="I62" s="270">
        <v>667</v>
      </c>
      <c r="J62" s="194">
        <v>656</v>
      </c>
      <c r="K62" s="342">
        <v>47</v>
      </c>
      <c r="L62" s="314">
        <v>848</v>
      </c>
      <c r="M62" s="270">
        <v>896</v>
      </c>
      <c r="N62" s="194">
        <v>896</v>
      </c>
      <c r="O62" s="339">
        <v>39</v>
      </c>
      <c r="P62" s="304">
        <v>58</v>
      </c>
      <c r="Q62" s="349">
        <f t="shared" si="17"/>
        <v>58</v>
      </c>
      <c r="R62" s="239">
        <f t="shared" si="11"/>
        <v>205</v>
      </c>
      <c r="S62" s="133">
        <f t="shared" si="3"/>
        <v>20</v>
      </c>
      <c r="T62" s="1110"/>
      <c r="U62" s="1112"/>
      <c r="V62" s="1114"/>
      <c r="X62" s="222"/>
    </row>
    <row r="63" spans="1:24" ht="15.75" customHeight="1" thickBot="1">
      <c r="A63" s="531" t="s">
        <v>197</v>
      </c>
      <c r="B63" s="532" t="s">
        <v>198</v>
      </c>
      <c r="C63" s="525">
        <v>2005</v>
      </c>
      <c r="D63" s="529" t="s">
        <v>165</v>
      </c>
      <c r="E63" s="382">
        <v>3.59</v>
      </c>
      <c r="F63" s="287">
        <v>3.73</v>
      </c>
      <c r="G63" s="612">
        <f t="shared" si="0"/>
        <v>65</v>
      </c>
      <c r="H63" s="277">
        <v>684</v>
      </c>
      <c r="I63" s="270">
        <v>676</v>
      </c>
      <c r="J63" s="194">
        <v>680</v>
      </c>
      <c r="K63" s="343">
        <v>51</v>
      </c>
      <c r="L63" s="277">
        <v>774</v>
      </c>
      <c r="M63" s="270">
        <v>717</v>
      </c>
      <c r="N63" s="194">
        <v>710</v>
      </c>
      <c r="O63" s="339">
        <v>27</v>
      </c>
      <c r="P63" s="304">
        <v>47</v>
      </c>
      <c r="Q63" s="349">
        <f t="shared" si="17"/>
        <v>47</v>
      </c>
      <c r="R63" s="239">
        <f t="shared" si="11"/>
        <v>190</v>
      </c>
      <c r="S63" s="133">
        <f t="shared" si="3"/>
        <v>34</v>
      </c>
      <c r="T63" s="1110"/>
      <c r="U63" s="1112"/>
      <c r="V63" s="1114"/>
      <c r="X63" s="222"/>
    </row>
    <row r="64" spans="1:24" ht="15.75" customHeight="1" thickBot="1">
      <c r="A64" s="586" t="s">
        <v>199</v>
      </c>
      <c r="B64" s="646" t="s">
        <v>200</v>
      </c>
      <c r="C64" s="645">
        <v>2005</v>
      </c>
      <c r="D64" s="529" t="s">
        <v>165</v>
      </c>
      <c r="E64" s="398">
        <v>4.49</v>
      </c>
      <c r="F64" s="658">
        <v>4.92</v>
      </c>
      <c r="G64" s="612">
        <f t="shared" si="0"/>
        <v>56</v>
      </c>
      <c r="H64" s="278">
        <v>616</v>
      </c>
      <c r="I64" s="271">
        <v>626</v>
      </c>
      <c r="J64" s="302">
        <v>0</v>
      </c>
      <c r="K64" s="344">
        <v>39</v>
      </c>
      <c r="L64" s="278">
        <v>752</v>
      </c>
      <c r="M64" s="271">
        <v>782</v>
      </c>
      <c r="N64" s="301">
        <v>787</v>
      </c>
      <c r="O64" s="336">
        <v>28</v>
      </c>
      <c r="P64" s="313">
        <v>49</v>
      </c>
      <c r="Q64" s="353">
        <f t="shared" si="17"/>
        <v>49</v>
      </c>
      <c r="R64" s="239">
        <f t="shared" si="11"/>
        <v>172</v>
      </c>
      <c r="S64" s="133">
        <f t="shared" si="3"/>
        <v>45</v>
      </c>
      <c r="T64" s="1110"/>
      <c r="U64" s="1112"/>
      <c r="V64" s="1115"/>
      <c r="X64" s="222"/>
    </row>
    <row r="65" spans="1:24" ht="15.75" customHeight="1" thickBot="1">
      <c r="A65" s="557" t="s">
        <v>256</v>
      </c>
      <c r="B65" s="613" t="s">
        <v>257</v>
      </c>
      <c r="C65" s="641">
        <v>2003</v>
      </c>
      <c r="D65" s="758" t="s">
        <v>262</v>
      </c>
      <c r="E65" s="384">
        <v>4.9000000000000004</v>
      </c>
      <c r="F65" s="659">
        <v>4.24</v>
      </c>
      <c r="G65" s="612">
        <f t="shared" si="0"/>
        <v>58</v>
      </c>
      <c r="H65" s="283">
        <v>629</v>
      </c>
      <c r="I65" s="272">
        <v>639</v>
      </c>
      <c r="J65" s="300">
        <v>642</v>
      </c>
      <c r="K65" s="345">
        <v>43</v>
      </c>
      <c r="L65" s="276">
        <v>764</v>
      </c>
      <c r="M65" s="280">
        <v>676</v>
      </c>
      <c r="N65" s="300">
        <v>814</v>
      </c>
      <c r="O65" s="338">
        <v>31</v>
      </c>
      <c r="P65" s="312">
        <v>56</v>
      </c>
      <c r="Q65" s="348">
        <f t="shared" si="17"/>
        <v>56</v>
      </c>
      <c r="R65" s="239">
        <f t="shared" si="11"/>
        <v>188</v>
      </c>
      <c r="S65" s="133">
        <f t="shared" si="3"/>
        <v>36</v>
      </c>
      <c r="T65" s="1110">
        <f>(R65+R66+R67+R68)</f>
        <v>783</v>
      </c>
      <c r="U65" s="1111">
        <f>(R65+R66+R67+R68)-MIN(R65,R66,R67,R68)</f>
        <v>605</v>
      </c>
      <c r="V65" s="1113">
        <f t="shared" ref="V65" si="19">RANK(U65,$U$9:$U$68)</f>
        <v>8</v>
      </c>
      <c r="X65" s="222"/>
    </row>
    <row r="66" spans="1:24" ht="15.75" customHeight="1" thickBot="1">
      <c r="A66" s="531" t="s">
        <v>258</v>
      </c>
      <c r="B66" s="532" t="s">
        <v>73</v>
      </c>
      <c r="C66" s="525">
        <v>2004</v>
      </c>
      <c r="D66" s="711" t="s">
        <v>262</v>
      </c>
      <c r="E66" s="382">
        <v>3.63</v>
      </c>
      <c r="F66" s="660">
        <v>3.53</v>
      </c>
      <c r="G66" s="612">
        <f t="shared" si="0"/>
        <v>65</v>
      </c>
      <c r="H66" s="282">
        <v>619</v>
      </c>
      <c r="I66" s="281">
        <v>635</v>
      </c>
      <c r="J66" s="194">
        <v>644</v>
      </c>
      <c r="K66" s="343">
        <v>43</v>
      </c>
      <c r="L66" s="277">
        <v>827</v>
      </c>
      <c r="M66" s="270">
        <v>0</v>
      </c>
      <c r="N66" s="194">
        <v>831</v>
      </c>
      <c r="O66" s="339">
        <v>33</v>
      </c>
      <c r="P66" s="304">
        <v>57</v>
      </c>
      <c r="Q66" s="354">
        <f t="shared" si="17"/>
        <v>57</v>
      </c>
      <c r="R66" s="239">
        <f t="shared" si="11"/>
        <v>198</v>
      </c>
      <c r="S66" s="133">
        <f t="shared" si="3"/>
        <v>28</v>
      </c>
      <c r="T66" s="1110"/>
      <c r="U66" s="1112"/>
      <c r="V66" s="1114"/>
      <c r="X66" s="222"/>
    </row>
    <row r="67" spans="1:24" ht="15.75" customHeight="1" thickBot="1">
      <c r="A67" s="531" t="s">
        <v>259</v>
      </c>
      <c r="B67" s="532" t="s">
        <v>74</v>
      </c>
      <c r="C67" s="525">
        <v>2005</v>
      </c>
      <c r="D67" s="713" t="s">
        <v>262</v>
      </c>
      <c r="E67" s="382">
        <v>3.38</v>
      </c>
      <c r="F67" s="661">
        <v>13</v>
      </c>
      <c r="G67" s="612">
        <f t="shared" si="0"/>
        <v>67</v>
      </c>
      <c r="H67" s="277">
        <v>690</v>
      </c>
      <c r="I67" s="270">
        <v>717</v>
      </c>
      <c r="J67" s="194">
        <v>726</v>
      </c>
      <c r="K67" s="343">
        <v>59</v>
      </c>
      <c r="L67" s="277">
        <v>764</v>
      </c>
      <c r="M67" s="270">
        <v>897</v>
      </c>
      <c r="N67" s="194">
        <v>895</v>
      </c>
      <c r="O67" s="339">
        <v>39</v>
      </c>
      <c r="P67" s="304">
        <v>54</v>
      </c>
      <c r="Q67" s="349">
        <f t="shared" si="17"/>
        <v>54</v>
      </c>
      <c r="R67" s="239">
        <f t="shared" si="11"/>
        <v>219</v>
      </c>
      <c r="S67" s="133">
        <f t="shared" si="3"/>
        <v>15</v>
      </c>
      <c r="T67" s="1110"/>
      <c r="U67" s="1112"/>
      <c r="V67" s="1114"/>
      <c r="X67" s="222"/>
    </row>
    <row r="68" spans="1:24" ht="15.75" customHeight="1" thickBot="1">
      <c r="A68" s="586" t="s">
        <v>260</v>
      </c>
      <c r="B68" s="646" t="s">
        <v>261</v>
      </c>
      <c r="C68" s="645">
        <v>2007</v>
      </c>
      <c r="D68" s="721" t="s">
        <v>262</v>
      </c>
      <c r="E68" s="399">
        <v>4.1100000000000003</v>
      </c>
      <c r="F68" s="658">
        <v>4.5599999999999996</v>
      </c>
      <c r="G68" s="612">
        <f t="shared" si="0"/>
        <v>58.999999999999993</v>
      </c>
      <c r="H68" s="278">
        <v>618</v>
      </c>
      <c r="I68" s="271">
        <v>620</v>
      </c>
      <c r="J68" s="302">
        <v>640</v>
      </c>
      <c r="K68" s="344">
        <v>43</v>
      </c>
      <c r="L68" s="278">
        <v>0</v>
      </c>
      <c r="M68" s="271">
        <v>651</v>
      </c>
      <c r="N68" s="301">
        <v>0</v>
      </c>
      <c r="O68" s="336">
        <v>15</v>
      </c>
      <c r="P68" s="313">
        <v>61</v>
      </c>
      <c r="Q68" s="350">
        <f t="shared" si="17"/>
        <v>61</v>
      </c>
      <c r="R68" s="239">
        <f t="shared" si="11"/>
        <v>178</v>
      </c>
      <c r="S68" s="133">
        <f t="shared" si="3"/>
        <v>42</v>
      </c>
      <c r="T68" s="1110"/>
      <c r="U68" s="1112"/>
      <c r="V68" s="1115"/>
      <c r="X68" s="222"/>
    </row>
    <row r="69" spans="1:24" ht="15.75" customHeight="1" thickBot="1">
      <c r="A69" s="557"/>
      <c r="B69" s="613"/>
      <c r="C69" s="641"/>
      <c r="D69" s="724"/>
      <c r="E69" s="397"/>
      <c r="F69" s="393"/>
      <c r="G69" s="612">
        <f t="shared" ref="G69:G72" si="20">IF(MIN(E69:F69)&gt;10,0,(10.1-CEILING(MIN(E69:F69),0.1))*10)</f>
        <v>101</v>
      </c>
      <c r="H69" s="283"/>
      <c r="I69" s="280"/>
      <c r="J69" s="300"/>
      <c r="K69" s="345"/>
      <c r="L69" s="276"/>
      <c r="M69" s="280"/>
      <c r="N69" s="300"/>
      <c r="O69" s="333"/>
      <c r="P69" s="312"/>
      <c r="Q69" s="748"/>
      <c r="R69" s="239"/>
      <c r="S69" s="133"/>
      <c r="T69" s="1110"/>
      <c r="U69" s="1111"/>
      <c r="V69" s="1113"/>
      <c r="X69" s="222"/>
    </row>
    <row r="70" spans="1:24" ht="15.75" customHeight="1" thickBot="1">
      <c r="A70" s="531"/>
      <c r="B70" s="532"/>
      <c r="C70" s="525"/>
      <c r="D70" s="827"/>
      <c r="E70" s="382"/>
      <c r="F70" s="287"/>
      <c r="G70" s="612">
        <f t="shared" si="20"/>
        <v>101</v>
      </c>
      <c r="H70" s="282"/>
      <c r="I70" s="270"/>
      <c r="J70" s="194"/>
      <c r="K70" s="343"/>
      <c r="L70" s="277"/>
      <c r="M70" s="270"/>
      <c r="N70" s="194"/>
      <c r="O70" s="334"/>
      <c r="P70" s="304"/>
      <c r="Q70" s="353"/>
      <c r="R70" s="239"/>
      <c r="S70" s="133"/>
      <c r="T70" s="1110"/>
      <c r="U70" s="1112"/>
      <c r="V70" s="1114"/>
      <c r="X70" s="222"/>
    </row>
    <row r="71" spans="1:24" ht="15.75" customHeight="1" thickBot="1">
      <c r="A71" s="531"/>
      <c r="B71" s="532"/>
      <c r="C71" s="525"/>
      <c r="D71" s="548"/>
      <c r="E71" s="382"/>
      <c r="F71" s="287"/>
      <c r="G71" s="612">
        <f t="shared" si="20"/>
        <v>101</v>
      </c>
      <c r="H71" s="277"/>
      <c r="I71" s="270"/>
      <c r="J71" s="194"/>
      <c r="K71" s="343"/>
      <c r="L71" s="277"/>
      <c r="M71" s="270"/>
      <c r="N71" s="194"/>
      <c r="O71" s="339"/>
      <c r="P71" s="304"/>
      <c r="Q71" s="353"/>
      <c r="R71" s="239"/>
      <c r="S71" s="133"/>
      <c r="T71" s="1110"/>
      <c r="U71" s="1112"/>
      <c r="V71" s="1114"/>
      <c r="X71" s="222"/>
    </row>
    <row r="72" spans="1:24" ht="15.75" customHeight="1" thickBot="1">
      <c r="A72" s="586"/>
      <c r="B72" s="646"/>
      <c r="C72" s="645"/>
      <c r="D72" s="826"/>
      <c r="E72" s="398"/>
      <c r="F72" s="288"/>
      <c r="G72" s="612">
        <f t="shared" si="20"/>
        <v>101</v>
      </c>
      <c r="H72" s="278"/>
      <c r="I72" s="271"/>
      <c r="J72" s="302"/>
      <c r="K72" s="344"/>
      <c r="L72" s="278"/>
      <c r="M72" s="271"/>
      <c r="N72" s="301"/>
      <c r="O72" s="336"/>
      <c r="P72" s="313"/>
      <c r="Q72" s="747"/>
      <c r="R72" s="239"/>
      <c r="S72" s="133"/>
      <c r="T72" s="1110"/>
      <c r="U72" s="1112"/>
      <c r="V72" s="1115"/>
      <c r="X72" s="222"/>
    </row>
    <row r="73" spans="1:24" ht="15.75" customHeight="1" thickBot="1">
      <c r="A73" s="22"/>
      <c r="B73" s="723"/>
      <c r="C73" s="68"/>
      <c r="D73" s="197"/>
      <c r="E73" s="384"/>
      <c r="F73" s="393"/>
      <c r="G73" s="612">
        <f t="shared" ref="G73:G76" si="21">IF(MIN(E73:F73)&gt;10,0,(10.1-CEILING(MIN(E73:F73),0.1))*10)</f>
        <v>101</v>
      </c>
      <c r="H73" s="276"/>
      <c r="I73" s="280"/>
      <c r="J73" s="300"/>
      <c r="K73" s="340"/>
      <c r="L73" s="283"/>
      <c r="M73" s="272"/>
      <c r="N73" s="300"/>
      <c r="O73" s="338"/>
      <c r="P73" s="312"/>
      <c r="Q73" s="747"/>
      <c r="R73" s="239"/>
      <c r="S73" s="861"/>
      <c r="T73" s="1110"/>
      <c r="U73" s="1111"/>
      <c r="V73" s="1113"/>
      <c r="X73" s="222"/>
    </row>
    <row r="74" spans="1:24" ht="15.75" customHeight="1" thickBot="1">
      <c r="A74" s="32"/>
      <c r="B74" s="34"/>
      <c r="C74" s="30"/>
      <c r="D74" s="828"/>
      <c r="E74" s="382"/>
      <c r="F74" s="287"/>
      <c r="G74" s="612">
        <f t="shared" si="21"/>
        <v>101</v>
      </c>
      <c r="H74" s="277"/>
      <c r="I74" s="270"/>
      <c r="J74" s="194"/>
      <c r="K74" s="342"/>
      <c r="L74" s="282"/>
      <c r="M74" s="281"/>
      <c r="N74" s="194"/>
      <c r="O74" s="339"/>
      <c r="P74" s="304"/>
      <c r="Q74" s="747"/>
      <c r="R74" s="239"/>
      <c r="S74" s="860"/>
      <c r="T74" s="1110"/>
      <c r="U74" s="1112"/>
      <c r="V74" s="1114"/>
      <c r="X74" s="222"/>
    </row>
    <row r="75" spans="1:24" ht="15.75" customHeight="1" thickBot="1">
      <c r="A75" s="32"/>
      <c r="B75" s="34"/>
      <c r="C75" s="30"/>
      <c r="D75" s="126"/>
      <c r="E75" s="382"/>
      <c r="F75" s="287"/>
      <c r="G75" s="612">
        <f t="shared" si="21"/>
        <v>101</v>
      </c>
      <c r="H75" s="277"/>
      <c r="I75" s="270"/>
      <c r="J75" s="194"/>
      <c r="K75" s="343"/>
      <c r="L75" s="277"/>
      <c r="M75" s="270"/>
      <c r="N75" s="194"/>
      <c r="O75" s="336"/>
      <c r="P75" s="304"/>
      <c r="Q75" s="747"/>
      <c r="R75" s="239"/>
      <c r="S75" s="133"/>
      <c r="T75" s="1110"/>
      <c r="U75" s="1112"/>
      <c r="V75" s="1114"/>
      <c r="X75" s="222"/>
    </row>
    <row r="76" spans="1:24" ht="15.75" customHeight="1" thickBot="1">
      <c r="A76" s="67"/>
      <c r="B76" s="66"/>
      <c r="C76" s="65"/>
      <c r="D76" s="195"/>
      <c r="E76" s="384"/>
      <c r="F76" s="288"/>
      <c r="G76" s="612">
        <f t="shared" si="21"/>
        <v>101</v>
      </c>
      <c r="H76" s="284"/>
      <c r="I76" s="273"/>
      <c r="J76" s="302"/>
      <c r="K76" s="346"/>
      <c r="L76" s="284"/>
      <c r="M76" s="273"/>
      <c r="N76" s="297"/>
      <c r="O76" s="335"/>
      <c r="P76" s="311"/>
      <c r="Q76" s="747"/>
      <c r="R76" s="239"/>
      <c r="S76" s="859"/>
      <c r="T76" s="1110"/>
      <c r="U76" s="1112"/>
      <c r="V76" s="1115"/>
      <c r="X76" s="222"/>
    </row>
    <row r="77" spans="1:24">
      <c r="E77" s="64"/>
      <c r="R77" s="64"/>
      <c r="S77" s="64"/>
    </row>
    <row r="82" spans="1:4">
      <c r="A82" s="850"/>
      <c r="B82" s="850"/>
      <c r="C82" s="761"/>
      <c r="D82" s="761"/>
    </row>
    <row r="83" spans="1:4">
      <c r="A83" s="850"/>
      <c r="B83" s="850"/>
      <c r="C83" s="761"/>
      <c r="D83" s="761"/>
    </row>
    <row r="84" spans="1:4">
      <c r="A84" s="850"/>
      <c r="B84" s="850"/>
      <c r="C84" s="761"/>
      <c r="D84" s="761"/>
    </row>
    <row r="85" spans="1:4">
      <c r="A85" s="850"/>
      <c r="B85" s="850"/>
      <c r="C85" s="761"/>
      <c r="D85" s="761"/>
    </row>
    <row r="88" spans="1:4">
      <c r="A88" s="849"/>
      <c r="B88" s="858"/>
      <c r="C88" s="854"/>
      <c r="D88" s="853"/>
    </row>
    <row r="89" spans="1:4">
      <c r="A89" s="849"/>
      <c r="B89" s="858"/>
      <c r="C89" s="854"/>
      <c r="D89" s="853"/>
    </row>
    <row r="90" spans="1:4">
      <c r="A90" s="849"/>
      <c r="B90" s="858"/>
      <c r="C90" s="854"/>
      <c r="D90" s="853"/>
    </row>
    <row r="91" spans="1:4">
      <c r="A91" s="849"/>
      <c r="B91" s="858"/>
      <c r="C91" s="854"/>
      <c r="D91" s="853"/>
    </row>
    <row r="94" spans="1:4">
      <c r="A94" s="849"/>
      <c r="B94" s="858"/>
      <c r="C94" s="854"/>
      <c r="D94" s="853"/>
    </row>
    <row r="95" spans="1:4">
      <c r="A95" s="849"/>
      <c r="B95" s="858"/>
      <c r="C95" s="854"/>
      <c r="D95" s="853"/>
    </row>
    <row r="96" spans="1:4">
      <c r="A96" s="849"/>
      <c r="B96" s="858"/>
      <c r="C96" s="854"/>
      <c r="D96" s="853"/>
    </row>
    <row r="97" spans="1:4">
      <c r="A97" s="849"/>
      <c r="B97" s="858"/>
      <c r="C97" s="854"/>
      <c r="D97" s="853"/>
    </row>
  </sheetData>
  <mergeCells count="61">
    <mergeCell ref="V65:V68"/>
    <mergeCell ref="T69:T72"/>
    <mergeCell ref="U69:U72"/>
    <mergeCell ref="V69:V72"/>
    <mergeCell ref="T73:T76"/>
    <mergeCell ref="U73:U76"/>
    <mergeCell ref="V73:V76"/>
    <mergeCell ref="T65:T68"/>
    <mergeCell ref="U65:U68"/>
    <mergeCell ref="A1:U2"/>
    <mergeCell ref="A3:U3"/>
    <mergeCell ref="A4:U4"/>
    <mergeCell ref="A5:U5"/>
    <mergeCell ref="F7:G7"/>
    <mergeCell ref="J7:K7"/>
    <mergeCell ref="N7:O7"/>
    <mergeCell ref="P7:Q7"/>
    <mergeCell ref="U7:U8"/>
    <mergeCell ref="T9:T12"/>
    <mergeCell ref="U9:U12"/>
    <mergeCell ref="T13:T16"/>
    <mergeCell ref="U13:U16"/>
    <mergeCell ref="T17:T20"/>
    <mergeCell ref="U17:U20"/>
    <mergeCell ref="T21:T24"/>
    <mergeCell ref="U21:U24"/>
    <mergeCell ref="T25:T28"/>
    <mergeCell ref="U25:U28"/>
    <mergeCell ref="T29:T32"/>
    <mergeCell ref="U29:U32"/>
    <mergeCell ref="T37:T40"/>
    <mergeCell ref="U37:U40"/>
    <mergeCell ref="T41:T44"/>
    <mergeCell ref="U41:U44"/>
    <mergeCell ref="T53:T56"/>
    <mergeCell ref="U53:U56"/>
    <mergeCell ref="T45:T48"/>
    <mergeCell ref="U45:U48"/>
    <mergeCell ref="T49:T52"/>
    <mergeCell ref="U49:U52"/>
    <mergeCell ref="V41:V44"/>
    <mergeCell ref="V53:V56"/>
    <mergeCell ref="V57:V60"/>
    <mergeCell ref="V45:V48"/>
    <mergeCell ref="V49:V52"/>
    <mergeCell ref="T61:T64"/>
    <mergeCell ref="U61:U64"/>
    <mergeCell ref="V61:V64"/>
    <mergeCell ref="V7:V8"/>
    <mergeCell ref="V9:V12"/>
    <mergeCell ref="V13:V16"/>
    <mergeCell ref="V17:V20"/>
    <mergeCell ref="V21:V24"/>
    <mergeCell ref="V25:V28"/>
    <mergeCell ref="T57:T60"/>
    <mergeCell ref="U57:U60"/>
    <mergeCell ref="T33:T36"/>
    <mergeCell ref="U33:U36"/>
    <mergeCell ref="V29:V32"/>
    <mergeCell ref="V33:V36"/>
    <mergeCell ref="V37:V40"/>
  </mergeCells>
  <pageMargins left="0.23622047244094491" right="0.23622047244094491" top="0.74803149606299213" bottom="0.74803149606299213" header="0.31496062992125984" footer="0.31496062992125984"/>
  <pageSetup paperSize="9" scale="5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Y76"/>
  <sheetViews>
    <sheetView zoomScale="120" zoomScaleNormal="120" workbookViewId="0">
      <selection activeCell="A10" sqref="A10:XFD10"/>
    </sheetView>
  </sheetViews>
  <sheetFormatPr defaultColWidth="9.140625" defaultRowHeight="15"/>
  <cols>
    <col min="1" max="1" width="13.28515625" style="63" customWidth="1"/>
    <col min="2" max="2" width="11.85546875" style="63" customWidth="1"/>
    <col min="3" max="3" width="7.5703125" style="63" customWidth="1"/>
    <col min="4" max="4" width="29.7109375" style="63" customWidth="1"/>
    <col min="5" max="5" width="5.140625" style="63" customWidth="1"/>
    <col min="6" max="8" width="5" style="63" customWidth="1"/>
    <col min="9" max="9" width="4.5703125" style="63" customWidth="1"/>
    <col min="10" max="10" width="4.7109375" style="63" customWidth="1"/>
    <col min="11" max="13" width="5" style="63" customWidth="1"/>
    <col min="14" max="14" width="6.28515625" style="63" customWidth="1"/>
    <col min="15" max="15" width="5.7109375" style="63" customWidth="1"/>
    <col min="16" max="16" width="5.85546875" style="63" customWidth="1"/>
    <col min="17" max="21" width="5" style="63" customWidth="1"/>
    <col min="22" max="23" width="8.5703125" style="63" customWidth="1"/>
    <col min="24" max="24" width="9.85546875" style="63" customWidth="1"/>
    <col min="25" max="16384" width="9.140625" style="63"/>
  </cols>
  <sheetData>
    <row r="1" spans="1:25">
      <c r="A1" s="1093" t="s">
        <v>54</v>
      </c>
      <c r="B1" s="1093"/>
      <c r="C1" s="1093"/>
      <c r="D1" s="1093"/>
      <c r="E1" s="1093"/>
      <c r="F1" s="1093"/>
      <c r="G1" s="1093"/>
      <c r="H1" s="1093"/>
      <c r="I1" s="1093"/>
      <c r="J1" s="1093"/>
      <c r="K1" s="1093"/>
      <c r="L1" s="1093"/>
      <c r="M1" s="1093"/>
      <c r="N1" s="1093"/>
      <c r="O1" s="1093"/>
      <c r="P1" s="1093"/>
      <c r="Q1" s="1093"/>
      <c r="R1" s="1093"/>
      <c r="S1" s="1093"/>
      <c r="T1" s="1093"/>
      <c r="U1" s="1093"/>
      <c r="V1" s="1093"/>
      <c r="W1" s="1093"/>
    </row>
    <row r="2" spans="1:25">
      <c r="A2" s="1093"/>
      <c r="B2" s="1093"/>
      <c r="C2" s="1093"/>
      <c r="D2" s="1093"/>
      <c r="E2" s="1093"/>
      <c r="F2" s="1093"/>
      <c r="G2" s="1093"/>
      <c r="H2" s="1093"/>
      <c r="I2" s="1093"/>
      <c r="J2" s="1093"/>
      <c r="K2" s="1093"/>
      <c r="L2" s="1093"/>
      <c r="M2" s="1093"/>
      <c r="N2" s="1093"/>
      <c r="O2" s="1093"/>
      <c r="P2" s="1093"/>
      <c r="Q2" s="1093"/>
      <c r="R2" s="1093"/>
      <c r="S2" s="1093"/>
      <c r="T2" s="1093"/>
      <c r="U2" s="1093"/>
      <c r="V2" s="1093"/>
      <c r="W2" s="1093"/>
    </row>
    <row r="3" spans="1:25">
      <c r="A3" s="1095" t="s">
        <v>51</v>
      </c>
      <c r="B3" s="1095"/>
      <c r="C3" s="1095"/>
      <c r="D3" s="1095"/>
      <c r="E3" s="1095"/>
      <c r="F3" s="1095"/>
      <c r="G3" s="1095"/>
      <c r="H3" s="1095"/>
      <c r="I3" s="1095"/>
      <c r="J3" s="1095"/>
      <c r="K3" s="1095"/>
      <c r="L3" s="1095"/>
      <c r="M3" s="1095"/>
      <c r="N3" s="1095"/>
      <c r="O3" s="1095"/>
      <c r="P3" s="1095"/>
      <c r="Q3" s="1095"/>
      <c r="R3" s="1095"/>
      <c r="S3" s="1095"/>
      <c r="T3" s="1095"/>
      <c r="U3" s="1095"/>
      <c r="V3" s="1095"/>
      <c r="W3" s="1095"/>
      <c r="X3" s="63" t="s">
        <v>95</v>
      </c>
    </row>
    <row r="4" spans="1:25">
      <c r="A4" s="1095" t="s">
        <v>210</v>
      </c>
      <c r="B4" s="1095"/>
      <c r="C4" s="1095"/>
      <c r="D4" s="1095"/>
      <c r="E4" s="1095"/>
      <c r="F4" s="1095"/>
      <c r="G4" s="1095"/>
      <c r="H4" s="1095"/>
      <c r="I4" s="1095"/>
      <c r="J4" s="1095"/>
      <c r="K4" s="1095"/>
      <c r="L4" s="1095"/>
      <c r="M4" s="1095"/>
      <c r="N4" s="1095"/>
      <c r="O4" s="1095"/>
      <c r="P4" s="1095"/>
      <c r="Q4" s="1095"/>
      <c r="R4" s="1095"/>
      <c r="S4" s="1095"/>
      <c r="T4" s="1095"/>
      <c r="U4" s="1095"/>
      <c r="V4" s="1095"/>
      <c r="W4" s="1095"/>
      <c r="X4" s="63" t="s">
        <v>97</v>
      </c>
    </row>
    <row r="5" spans="1:25">
      <c r="A5" s="1095" t="s">
        <v>62</v>
      </c>
      <c r="B5" s="1095"/>
      <c r="C5" s="1095"/>
      <c r="D5" s="1095"/>
      <c r="E5" s="1095"/>
      <c r="F5" s="1095"/>
      <c r="G5" s="1095"/>
      <c r="H5" s="1095"/>
      <c r="I5" s="1095"/>
      <c r="J5" s="1095"/>
      <c r="K5" s="1095"/>
      <c r="L5" s="1095"/>
      <c r="M5" s="1095"/>
      <c r="N5" s="1095"/>
      <c r="O5" s="1095"/>
      <c r="P5" s="1095"/>
      <c r="Q5" s="1095"/>
      <c r="R5" s="1095"/>
      <c r="S5" s="1095"/>
      <c r="T5" s="1095"/>
      <c r="U5" s="1095"/>
      <c r="V5" s="1095"/>
      <c r="W5" s="1095"/>
    </row>
    <row r="6" spans="1:25" ht="15.75" thickBot="1">
      <c r="J6" s="63">
        <v>730</v>
      </c>
      <c r="O6" s="63">
        <v>799</v>
      </c>
      <c r="U6" s="91"/>
    </row>
    <row r="7" spans="1:25" ht="15.75" customHeight="1">
      <c r="A7" s="261" t="s">
        <v>3</v>
      </c>
      <c r="B7" s="89" t="s">
        <v>4</v>
      </c>
      <c r="C7" s="89" t="s">
        <v>26</v>
      </c>
      <c r="D7" s="88" t="s">
        <v>6</v>
      </c>
      <c r="E7" s="87"/>
      <c r="F7" s="1121" t="s">
        <v>63</v>
      </c>
      <c r="G7" s="1121"/>
      <c r="H7" s="1122"/>
      <c r="I7" s="631"/>
      <c r="J7" s="629"/>
      <c r="K7" s="1119" t="s">
        <v>28</v>
      </c>
      <c r="L7" s="1119"/>
      <c r="M7" s="1123"/>
      <c r="N7" s="631"/>
      <c r="O7" s="629"/>
      <c r="P7" s="1119" t="s">
        <v>64</v>
      </c>
      <c r="Q7" s="1119"/>
      <c r="R7" s="1123"/>
      <c r="S7" s="1124" t="s">
        <v>65</v>
      </c>
      <c r="T7" s="1121"/>
      <c r="U7" s="1122"/>
      <c r="V7" s="87" t="s">
        <v>31</v>
      </c>
      <c r="W7" s="86" t="s">
        <v>9</v>
      </c>
    </row>
    <row r="8" spans="1:25" ht="15.75" thickBot="1">
      <c r="A8" s="262"/>
      <c r="B8" s="84"/>
      <c r="C8" s="84"/>
      <c r="D8" s="83"/>
      <c r="E8" s="80" t="s">
        <v>35</v>
      </c>
      <c r="F8" s="82" t="s">
        <v>35</v>
      </c>
      <c r="G8" s="121" t="s">
        <v>36</v>
      </c>
      <c r="H8" s="121" t="s">
        <v>53</v>
      </c>
      <c r="I8" s="82" t="s">
        <v>35</v>
      </c>
      <c r="J8" s="82" t="s">
        <v>35</v>
      </c>
      <c r="K8" s="81" t="s">
        <v>35</v>
      </c>
      <c r="L8" s="119" t="s">
        <v>36</v>
      </c>
      <c r="M8" s="118" t="s">
        <v>53</v>
      </c>
      <c r="N8" s="355" t="s">
        <v>35</v>
      </c>
      <c r="O8" s="81" t="s">
        <v>35</v>
      </c>
      <c r="P8" s="81" t="s">
        <v>35</v>
      </c>
      <c r="Q8" s="119" t="s">
        <v>36</v>
      </c>
      <c r="R8" s="120" t="s">
        <v>53</v>
      </c>
      <c r="S8" s="81" t="s">
        <v>35</v>
      </c>
      <c r="T8" s="956" t="s">
        <v>36</v>
      </c>
      <c r="U8" s="949" t="s">
        <v>53</v>
      </c>
      <c r="V8" s="80" t="s">
        <v>37</v>
      </c>
      <c r="W8" s="79" t="s">
        <v>37</v>
      </c>
      <c r="X8" s="1047" t="s">
        <v>10</v>
      </c>
      <c r="Y8" s="1047"/>
    </row>
    <row r="9" spans="1:25" ht="15.75" thickBot="1">
      <c r="A9" s="517" t="s">
        <v>162</v>
      </c>
      <c r="B9" s="518" t="s">
        <v>67</v>
      </c>
      <c r="C9" s="582">
        <v>2005</v>
      </c>
      <c r="D9" s="717" t="s">
        <v>47</v>
      </c>
      <c r="E9" s="385">
        <v>3.7</v>
      </c>
      <c r="F9" s="393">
        <v>3.3</v>
      </c>
      <c r="G9" s="1000">
        <f t="shared" ref="G9:G40" si="0">IF(MIN(E9:F9)&gt;10,0,(10.1-CEILING(MIN(E9:F9),0.1))*10)</f>
        <v>67.999999999999986</v>
      </c>
      <c r="H9" s="993">
        <v>1</v>
      </c>
      <c r="I9" s="276">
        <v>765</v>
      </c>
      <c r="J9" s="276">
        <v>771</v>
      </c>
      <c r="K9" s="289">
        <v>781</v>
      </c>
      <c r="L9" s="341">
        <v>71</v>
      </c>
      <c r="M9" s="1010"/>
      <c r="N9" s="276">
        <v>1080</v>
      </c>
      <c r="O9" s="269">
        <v>1119</v>
      </c>
      <c r="P9" s="298">
        <v>1192</v>
      </c>
      <c r="Q9" s="338">
        <v>69</v>
      </c>
      <c r="R9" s="993">
        <v>2</v>
      </c>
      <c r="S9" s="303">
        <v>55</v>
      </c>
      <c r="T9" s="1028">
        <f t="shared" ref="T9:T40" si="1">S9</f>
        <v>55</v>
      </c>
      <c r="U9" s="1034"/>
      <c r="V9" s="938">
        <f t="shared" ref="V9:V40" si="2">(G9+L9+Q9+T9)</f>
        <v>263</v>
      </c>
      <c r="W9" s="691">
        <f t="shared" ref="W9:W40" si="3">RANK(V9,$V$9:$V$72)</f>
        <v>1</v>
      </c>
      <c r="X9" s="704">
        <v>1</v>
      </c>
      <c r="Y9" s="704"/>
    </row>
    <row r="10" spans="1:25" ht="15.75" thickBot="1">
      <c r="A10" s="607" t="s">
        <v>136</v>
      </c>
      <c r="B10" s="698" t="s">
        <v>68</v>
      </c>
      <c r="C10" s="525">
        <v>2004</v>
      </c>
      <c r="D10" s="711" t="s">
        <v>113</v>
      </c>
      <c r="E10" s="382">
        <v>3.55</v>
      </c>
      <c r="F10" s="655">
        <v>3.95</v>
      </c>
      <c r="G10" s="1001">
        <f t="shared" si="0"/>
        <v>65</v>
      </c>
      <c r="H10" s="951"/>
      <c r="I10" s="277">
        <v>765</v>
      </c>
      <c r="J10" s="277">
        <v>785</v>
      </c>
      <c r="K10" s="768">
        <v>790</v>
      </c>
      <c r="L10" s="341">
        <v>73</v>
      </c>
      <c r="M10" s="1020">
        <v>2</v>
      </c>
      <c r="N10" s="277">
        <v>1072</v>
      </c>
      <c r="O10" s="270">
        <v>1098</v>
      </c>
      <c r="P10" s="293">
        <v>1183</v>
      </c>
      <c r="Q10" s="339">
        <v>68</v>
      </c>
      <c r="R10" s="937">
        <v>3</v>
      </c>
      <c r="S10" s="307">
        <v>53</v>
      </c>
      <c r="T10" s="1029">
        <f t="shared" si="1"/>
        <v>53</v>
      </c>
      <c r="U10" s="1035"/>
      <c r="V10" s="776">
        <f t="shared" si="2"/>
        <v>259</v>
      </c>
      <c r="W10" s="939">
        <f t="shared" si="3"/>
        <v>2</v>
      </c>
      <c r="X10" s="704">
        <v>2</v>
      </c>
      <c r="Y10" s="704"/>
    </row>
    <row r="11" spans="1:25" ht="15.75" thickBot="1">
      <c r="A11" s="531" t="s">
        <v>70</v>
      </c>
      <c r="B11" s="749" t="s">
        <v>67</v>
      </c>
      <c r="C11" s="525">
        <v>2006</v>
      </c>
      <c r="D11" s="715" t="s">
        <v>87</v>
      </c>
      <c r="E11" s="377">
        <v>4.5999999999999996</v>
      </c>
      <c r="F11" s="655">
        <v>4.07</v>
      </c>
      <c r="G11" s="1001">
        <f t="shared" si="0"/>
        <v>59.999999999999993</v>
      </c>
      <c r="H11" s="951"/>
      <c r="I11" s="277">
        <v>748</v>
      </c>
      <c r="J11" s="277">
        <v>730</v>
      </c>
      <c r="K11" s="224">
        <v>755</v>
      </c>
      <c r="L11" s="341">
        <v>65</v>
      </c>
      <c r="M11" s="1011"/>
      <c r="N11" s="277">
        <v>1063</v>
      </c>
      <c r="O11" s="270">
        <v>1102</v>
      </c>
      <c r="P11" s="194">
        <v>1058</v>
      </c>
      <c r="Q11" s="336">
        <v>60</v>
      </c>
      <c r="R11" s="951"/>
      <c r="S11" s="304">
        <v>50</v>
      </c>
      <c r="T11" s="1030">
        <f t="shared" si="1"/>
        <v>50</v>
      </c>
      <c r="U11" s="1036"/>
      <c r="V11" s="946">
        <f t="shared" si="2"/>
        <v>235</v>
      </c>
      <c r="W11" s="939">
        <f t="shared" si="3"/>
        <v>3</v>
      </c>
      <c r="X11" s="704">
        <v>3</v>
      </c>
      <c r="Y11" s="704"/>
    </row>
    <row r="12" spans="1:25" ht="15.75" thickBot="1">
      <c r="A12" s="540" t="s">
        <v>194</v>
      </c>
      <c r="B12" s="518" t="s">
        <v>242</v>
      </c>
      <c r="C12" s="536">
        <v>2004</v>
      </c>
      <c r="D12" s="600" t="s">
        <v>47</v>
      </c>
      <c r="E12" s="386">
        <v>4.4400000000000004</v>
      </c>
      <c r="F12" s="287">
        <v>3.9</v>
      </c>
      <c r="G12" s="1002">
        <f t="shared" si="0"/>
        <v>61.999999999999993</v>
      </c>
      <c r="H12" s="992"/>
      <c r="I12" s="282">
        <v>0</v>
      </c>
      <c r="J12" s="277">
        <v>681</v>
      </c>
      <c r="K12" s="804">
        <v>705</v>
      </c>
      <c r="L12" s="935">
        <v>55</v>
      </c>
      <c r="M12" s="989"/>
      <c r="N12" s="277">
        <v>722</v>
      </c>
      <c r="O12" s="270">
        <v>982</v>
      </c>
      <c r="P12" s="316">
        <v>1123</v>
      </c>
      <c r="Q12" s="339">
        <v>62</v>
      </c>
      <c r="R12" s="950"/>
      <c r="S12" s="431">
        <v>54</v>
      </c>
      <c r="T12" s="1029">
        <f t="shared" si="1"/>
        <v>54</v>
      </c>
      <c r="U12" s="1037"/>
      <c r="V12" s="945">
        <f t="shared" si="2"/>
        <v>233</v>
      </c>
      <c r="W12" s="939">
        <f t="shared" si="3"/>
        <v>4</v>
      </c>
      <c r="X12" s="704">
        <v>4</v>
      </c>
      <c r="Y12" s="704"/>
    </row>
    <row r="13" spans="1:25" ht="15.75" thickBot="1">
      <c r="A13" s="22" t="s">
        <v>240</v>
      </c>
      <c r="B13" s="865" t="s">
        <v>140</v>
      </c>
      <c r="C13" s="876">
        <v>2006</v>
      </c>
      <c r="D13" s="197" t="s">
        <v>236</v>
      </c>
      <c r="E13" s="389">
        <v>4.0999999999999996</v>
      </c>
      <c r="F13" s="656">
        <v>3.66</v>
      </c>
      <c r="G13" s="1001">
        <f t="shared" si="0"/>
        <v>63.999999999999993</v>
      </c>
      <c r="H13" s="953"/>
      <c r="I13" s="282">
        <v>774</v>
      </c>
      <c r="J13" s="277">
        <v>800</v>
      </c>
      <c r="K13" s="804">
        <v>800</v>
      </c>
      <c r="L13" s="805">
        <v>75</v>
      </c>
      <c r="M13" s="1020">
        <v>1</v>
      </c>
      <c r="N13" s="277">
        <v>0</v>
      </c>
      <c r="O13" s="277">
        <v>811</v>
      </c>
      <c r="P13" s="804">
        <v>836</v>
      </c>
      <c r="Q13" s="807">
        <v>33</v>
      </c>
      <c r="R13" s="953"/>
      <c r="S13" s="431">
        <v>60</v>
      </c>
      <c r="T13" s="1030">
        <f t="shared" si="1"/>
        <v>60</v>
      </c>
      <c r="U13" s="1036"/>
      <c r="V13" s="944">
        <f t="shared" si="2"/>
        <v>232</v>
      </c>
      <c r="W13" s="939">
        <f t="shared" si="3"/>
        <v>5</v>
      </c>
      <c r="X13" s="704">
        <v>5</v>
      </c>
      <c r="Y13" s="704"/>
    </row>
    <row r="14" spans="1:25" ht="15.75" thickBot="1">
      <c r="A14" s="557" t="s">
        <v>166</v>
      </c>
      <c r="B14" s="532" t="s">
        <v>167</v>
      </c>
      <c r="C14" s="525">
        <v>2005</v>
      </c>
      <c r="D14" s="529" t="s">
        <v>165</v>
      </c>
      <c r="E14" s="762">
        <v>3.7</v>
      </c>
      <c r="F14" s="657">
        <v>3.44</v>
      </c>
      <c r="G14" s="1002">
        <f t="shared" si="0"/>
        <v>66</v>
      </c>
      <c r="H14" s="1004"/>
      <c r="I14" s="282">
        <v>710</v>
      </c>
      <c r="J14" s="277">
        <v>740</v>
      </c>
      <c r="K14" s="224">
        <v>742</v>
      </c>
      <c r="L14" s="342">
        <v>63</v>
      </c>
      <c r="M14" s="1012"/>
      <c r="N14" s="277">
        <v>0</v>
      </c>
      <c r="O14" s="277">
        <v>916</v>
      </c>
      <c r="P14" s="224">
        <v>808</v>
      </c>
      <c r="Q14" s="336">
        <v>41</v>
      </c>
      <c r="R14" s="954"/>
      <c r="S14" s="304">
        <v>57</v>
      </c>
      <c r="T14" s="1029">
        <f t="shared" si="1"/>
        <v>57</v>
      </c>
      <c r="U14" s="1036"/>
      <c r="V14" s="776">
        <f t="shared" si="2"/>
        <v>227</v>
      </c>
      <c r="W14" s="939">
        <f t="shared" si="3"/>
        <v>6</v>
      </c>
      <c r="X14" s="704">
        <v>6</v>
      </c>
      <c r="Y14" s="704"/>
    </row>
    <row r="15" spans="1:25" ht="15.75" thickBot="1">
      <c r="A15" s="531" t="s">
        <v>132</v>
      </c>
      <c r="B15" s="585" t="s">
        <v>73</v>
      </c>
      <c r="C15" s="592">
        <v>2005</v>
      </c>
      <c r="D15" s="715" t="s">
        <v>87</v>
      </c>
      <c r="E15" s="377">
        <v>3.37</v>
      </c>
      <c r="F15" s="287">
        <v>3.44</v>
      </c>
      <c r="G15" s="1003">
        <f t="shared" si="0"/>
        <v>67</v>
      </c>
      <c r="H15" s="1044">
        <v>2</v>
      </c>
      <c r="I15" s="282">
        <v>610</v>
      </c>
      <c r="J15" s="277">
        <v>686</v>
      </c>
      <c r="K15" s="224">
        <v>697</v>
      </c>
      <c r="L15" s="343">
        <v>53</v>
      </c>
      <c r="M15" s="989"/>
      <c r="N15" s="277">
        <v>845</v>
      </c>
      <c r="O15" s="277">
        <v>0</v>
      </c>
      <c r="P15" s="224">
        <v>953</v>
      </c>
      <c r="Q15" s="334">
        <v>45</v>
      </c>
      <c r="R15" s="953"/>
      <c r="S15" s="304">
        <v>59</v>
      </c>
      <c r="T15" s="1031">
        <f t="shared" si="1"/>
        <v>59</v>
      </c>
      <c r="U15" s="1038"/>
      <c r="V15" s="945">
        <f t="shared" si="2"/>
        <v>224</v>
      </c>
      <c r="W15" s="939">
        <f t="shared" si="3"/>
        <v>7</v>
      </c>
      <c r="X15" s="704">
        <v>7</v>
      </c>
      <c r="Y15" s="704"/>
    </row>
    <row r="16" spans="1:25" ht="15.75" thickBot="1">
      <c r="A16" s="517" t="s">
        <v>147</v>
      </c>
      <c r="B16" s="518" t="s">
        <v>168</v>
      </c>
      <c r="C16" s="582">
        <v>2005</v>
      </c>
      <c r="D16" s="600" t="s">
        <v>83</v>
      </c>
      <c r="E16" s="389">
        <v>3.97</v>
      </c>
      <c r="F16" s="656">
        <v>3.9</v>
      </c>
      <c r="G16" s="1001">
        <f t="shared" si="0"/>
        <v>61.999999999999993</v>
      </c>
      <c r="H16" s="951"/>
      <c r="I16" s="277">
        <v>724</v>
      </c>
      <c r="J16" s="277">
        <v>730</v>
      </c>
      <c r="K16" s="804">
        <v>660</v>
      </c>
      <c r="L16" s="341">
        <v>61</v>
      </c>
      <c r="M16" s="1013"/>
      <c r="N16" s="277">
        <v>849</v>
      </c>
      <c r="O16" s="277">
        <v>0</v>
      </c>
      <c r="P16" s="804">
        <v>872</v>
      </c>
      <c r="Q16" s="339">
        <v>37</v>
      </c>
      <c r="R16" s="955"/>
      <c r="S16" s="431">
        <v>63</v>
      </c>
      <c r="T16" s="1032">
        <f t="shared" si="1"/>
        <v>63</v>
      </c>
      <c r="U16" s="1035">
        <v>1</v>
      </c>
      <c r="V16" s="946">
        <f t="shared" si="2"/>
        <v>223</v>
      </c>
      <c r="W16" s="939">
        <f t="shared" si="3"/>
        <v>8</v>
      </c>
      <c r="X16" s="704">
        <v>8</v>
      </c>
      <c r="Y16" s="704"/>
    </row>
    <row r="17" spans="1:25" ht="15.75" thickBot="1">
      <c r="A17" s="557" t="s">
        <v>124</v>
      </c>
      <c r="B17" s="613" t="s">
        <v>125</v>
      </c>
      <c r="C17" s="577">
        <v>2006</v>
      </c>
      <c r="D17" s="713" t="s">
        <v>43</v>
      </c>
      <c r="E17" s="384">
        <v>4.28</v>
      </c>
      <c r="F17" s="658">
        <v>7.5</v>
      </c>
      <c r="G17" s="1003">
        <f t="shared" si="0"/>
        <v>58</v>
      </c>
      <c r="H17" s="951"/>
      <c r="I17" s="282">
        <v>725</v>
      </c>
      <c r="J17" s="277">
        <v>744</v>
      </c>
      <c r="K17" s="804">
        <v>760</v>
      </c>
      <c r="L17" s="805">
        <v>67</v>
      </c>
      <c r="M17" s="1011"/>
      <c r="N17" s="277">
        <v>822</v>
      </c>
      <c r="O17" s="270">
        <v>724</v>
      </c>
      <c r="P17" s="316">
        <v>1012</v>
      </c>
      <c r="Q17" s="807">
        <v>51</v>
      </c>
      <c r="R17" s="951"/>
      <c r="S17" s="431">
        <v>47</v>
      </c>
      <c r="T17" s="1031">
        <f t="shared" si="1"/>
        <v>47</v>
      </c>
      <c r="U17" s="1035"/>
      <c r="V17" s="944">
        <f t="shared" si="2"/>
        <v>223</v>
      </c>
      <c r="W17" s="939">
        <f t="shared" si="3"/>
        <v>8</v>
      </c>
      <c r="X17" s="704">
        <v>9</v>
      </c>
      <c r="Y17" s="704"/>
    </row>
    <row r="18" spans="1:25" ht="15.75" thickBot="1">
      <c r="A18" s="823" t="s">
        <v>214</v>
      </c>
      <c r="B18" s="593" t="s">
        <v>215</v>
      </c>
      <c r="C18" s="525">
        <v>2006</v>
      </c>
      <c r="D18" s="715" t="s">
        <v>87</v>
      </c>
      <c r="E18" s="376">
        <v>13</v>
      </c>
      <c r="F18" s="287">
        <v>7.47</v>
      </c>
      <c r="G18" s="1001">
        <f t="shared" si="0"/>
        <v>25.999999999999996</v>
      </c>
      <c r="H18" s="951"/>
      <c r="I18" s="277">
        <v>756</v>
      </c>
      <c r="J18" s="277">
        <v>783</v>
      </c>
      <c r="K18" s="224">
        <v>766</v>
      </c>
      <c r="L18" s="342">
        <v>71</v>
      </c>
      <c r="M18" s="989"/>
      <c r="N18" s="277">
        <v>1032</v>
      </c>
      <c r="O18" s="270">
        <v>1145</v>
      </c>
      <c r="P18" s="194">
        <v>1234</v>
      </c>
      <c r="Q18" s="339">
        <v>73</v>
      </c>
      <c r="R18" s="951">
        <v>1</v>
      </c>
      <c r="S18" s="304">
        <v>53</v>
      </c>
      <c r="T18" s="1030">
        <f t="shared" si="1"/>
        <v>53</v>
      </c>
      <c r="U18" s="1038"/>
      <c r="V18" s="776">
        <f t="shared" si="2"/>
        <v>223</v>
      </c>
      <c r="W18" s="939">
        <f t="shared" si="3"/>
        <v>8</v>
      </c>
      <c r="X18" s="704">
        <v>10</v>
      </c>
      <c r="Y18" s="704"/>
    </row>
    <row r="19" spans="1:25" ht="15.75" thickBot="1">
      <c r="A19" s="639" t="s">
        <v>163</v>
      </c>
      <c r="B19" s="559" t="s">
        <v>164</v>
      </c>
      <c r="C19" s="620">
        <v>2004</v>
      </c>
      <c r="D19" s="663" t="s">
        <v>47</v>
      </c>
      <c r="E19" s="390">
        <v>5.88</v>
      </c>
      <c r="F19" s="655">
        <v>3.44</v>
      </c>
      <c r="G19" s="1003">
        <f t="shared" si="0"/>
        <v>66</v>
      </c>
      <c r="H19" s="1006"/>
      <c r="I19" s="278">
        <v>711</v>
      </c>
      <c r="J19" s="278">
        <v>710</v>
      </c>
      <c r="K19" s="940">
        <v>728</v>
      </c>
      <c r="L19" s="343">
        <v>59</v>
      </c>
      <c r="M19" s="1014"/>
      <c r="N19" s="278">
        <v>767</v>
      </c>
      <c r="O19" s="271">
        <v>897</v>
      </c>
      <c r="P19" s="941">
        <v>967</v>
      </c>
      <c r="Q19" s="336">
        <v>46</v>
      </c>
      <c r="R19" s="958"/>
      <c r="S19" s="919">
        <v>51</v>
      </c>
      <c r="T19" s="1029">
        <f t="shared" si="1"/>
        <v>51</v>
      </c>
      <c r="U19" s="1039"/>
      <c r="V19" s="947">
        <f t="shared" si="2"/>
        <v>222</v>
      </c>
      <c r="W19" s="939">
        <f t="shared" si="3"/>
        <v>11</v>
      </c>
      <c r="X19" s="704">
        <v>11</v>
      </c>
      <c r="Y19" s="704"/>
    </row>
    <row r="20" spans="1:25" ht="15.75" thickBot="1">
      <c r="A20" s="942" t="s">
        <v>283</v>
      </c>
      <c r="B20" s="34" t="s">
        <v>239</v>
      </c>
      <c r="C20" s="30">
        <v>2006</v>
      </c>
      <c r="D20" s="126" t="s">
        <v>236</v>
      </c>
      <c r="E20" s="386">
        <v>3.72</v>
      </c>
      <c r="F20" s="287">
        <v>4.26</v>
      </c>
      <c r="G20" s="1001">
        <f t="shared" si="0"/>
        <v>62.999999999999986</v>
      </c>
      <c r="H20" s="994"/>
      <c r="I20" s="282">
        <v>710</v>
      </c>
      <c r="J20" s="282">
        <v>703</v>
      </c>
      <c r="K20" s="224">
        <v>710</v>
      </c>
      <c r="L20" s="806">
        <v>57</v>
      </c>
      <c r="M20" s="1015"/>
      <c r="N20" s="282">
        <v>945</v>
      </c>
      <c r="O20" s="413">
        <v>925</v>
      </c>
      <c r="P20" s="194">
        <v>948</v>
      </c>
      <c r="Q20" s="339">
        <v>44</v>
      </c>
      <c r="R20" s="943"/>
      <c r="S20" s="304">
        <v>58</v>
      </c>
      <c r="T20" s="1029">
        <f t="shared" si="1"/>
        <v>58</v>
      </c>
      <c r="U20" s="1035"/>
      <c r="V20" s="947">
        <f t="shared" si="2"/>
        <v>222</v>
      </c>
      <c r="W20" s="939">
        <f t="shared" si="3"/>
        <v>11</v>
      </c>
      <c r="X20" s="704">
        <v>12</v>
      </c>
      <c r="Y20" s="704"/>
    </row>
    <row r="21" spans="1:25" ht="15.75" thickBot="1">
      <c r="A21" s="557" t="s">
        <v>172</v>
      </c>
      <c r="B21" s="613" t="s">
        <v>120</v>
      </c>
      <c r="C21" s="577">
        <v>2003</v>
      </c>
      <c r="D21" s="558" t="s">
        <v>171</v>
      </c>
      <c r="E21" s="394">
        <v>4.75</v>
      </c>
      <c r="F21" s="657">
        <v>4.1100000000000003</v>
      </c>
      <c r="G21" s="1001">
        <f t="shared" si="0"/>
        <v>58.999999999999993</v>
      </c>
      <c r="H21" s="1005"/>
      <c r="I21" s="277">
        <v>666</v>
      </c>
      <c r="J21" s="270">
        <v>671</v>
      </c>
      <c r="K21" s="316">
        <v>681</v>
      </c>
      <c r="L21" s="342">
        <v>51</v>
      </c>
      <c r="M21" s="1012"/>
      <c r="N21" s="277">
        <v>1005</v>
      </c>
      <c r="O21" s="270">
        <v>1055</v>
      </c>
      <c r="P21" s="316">
        <v>1116</v>
      </c>
      <c r="Q21" s="336">
        <v>61</v>
      </c>
      <c r="R21" s="953"/>
      <c r="S21" s="431">
        <v>51</v>
      </c>
      <c r="T21" s="1030">
        <f t="shared" si="1"/>
        <v>51</v>
      </c>
      <c r="U21" s="1038"/>
      <c r="V21" s="947">
        <f t="shared" si="2"/>
        <v>222</v>
      </c>
      <c r="W21" s="939">
        <f t="shared" si="3"/>
        <v>11</v>
      </c>
      <c r="X21" s="704">
        <v>13</v>
      </c>
      <c r="Y21" s="704"/>
    </row>
    <row r="22" spans="1:25" ht="15.75" thickBot="1">
      <c r="A22" s="32" t="s">
        <v>238</v>
      </c>
      <c r="B22" s="865" t="s">
        <v>69</v>
      </c>
      <c r="C22" s="872">
        <v>2005</v>
      </c>
      <c r="D22" s="857" t="s">
        <v>236</v>
      </c>
      <c r="E22" s="386">
        <v>4.28</v>
      </c>
      <c r="F22" s="655">
        <v>5.75</v>
      </c>
      <c r="G22" s="1003">
        <f t="shared" si="0"/>
        <v>58</v>
      </c>
      <c r="H22" s="1005"/>
      <c r="I22" s="277">
        <v>669</v>
      </c>
      <c r="J22" s="270">
        <v>672</v>
      </c>
      <c r="K22" s="194">
        <v>680</v>
      </c>
      <c r="L22" s="341">
        <v>51</v>
      </c>
      <c r="M22" s="1016"/>
      <c r="N22" s="277">
        <v>857</v>
      </c>
      <c r="O22" s="270">
        <v>1005</v>
      </c>
      <c r="P22" s="194">
        <v>998</v>
      </c>
      <c r="Q22" s="339">
        <v>50</v>
      </c>
      <c r="R22" s="933"/>
      <c r="S22" s="304">
        <v>62</v>
      </c>
      <c r="T22" s="1028">
        <f t="shared" si="1"/>
        <v>62</v>
      </c>
      <c r="U22" s="1045">
        <v>2</v>
      </c>
      <c r="V22" s="944">
        <f t="shared" si="2"/>
        <v>221</v>
      </c>
      <c r="W22" s="939">
        <f t="shared" si="3"/>
        <v>14</v>
      </c>
      <c r="X22" s="704">
        <v>14</v>
      </c>
      <c r="Y22" s="704"/>
    </row>
    <row r="23" spans="1:25" ht="15.75" thickBot="1">
      <c r="A23" s="531" t="s">
        <v>259</v>
      </c>
      <c r="B23" s="593" t="s">
        <v>74</v>
      </c>
      <c r="C23" s="592">
        <v>2005</v>
      </c>
      <c r="D23" s="711" t="s">
        <v>262</v>
      </c>
      <c r="E23" s="382">
        <v>3.38</v>
      </c>
      <c r="F23" s="661">
        <v>13</v>
      </c>
      <c r="G23" s="1001">
        <f t="shared" si="0"/>
        <v>67</v>
      </c>
      <c r="H23" s="1044">
        <v>3</v>
      </c>
      <c r="I23" s="277">
        <v>690</v>
      </c>
      <c r="J23" s="270">
        <v>717</v>
      </c>
      <c r="K23" s="194">
        <v>726</v>
      </c>
      <c r="L23" s="341">
        <v>59</v>
      </c>
      <c r="M23" s="989"/>
      <c r="N23" s="277">
        <v>764</v>
      </c>
      <c r="O23" s="270">
        <v>897</v>
      </c>
      <c r="P23" s="194">
        <v>895</v>
      </c>
      <c r="Q23" s="339">
        <v>39</v>
      </c>
      <c r="R23" s="953"/>
      <c r="S23" s="304">
        <v>54</v>
      </c>
      <c r="T23" s="1028">
        <f t="shared" si="1"/>
        <v>54</v>
      </c>
      <c r="U23" s="1036"/>
      <c r="V23" s="776">
        <f t="shared" si="2"/>
        <v>219</v>
      </c>
      <c r="W23" s="939">
        <f t="shared" si="3"/>
        <v>15</v>
      </c>
      <c r="X23" s="704">
        <v>15</v>
      </c>
      <c r="Y23" s="704"/>
    </row>
    <row r="24" spans="1:25" ht="15.75" thickBot="1">
      <c r="A24" s="557" t="s">
        <v>127</v>
      </c>
      <c r="B24" s="532" t="s">
        <v>128</v>
      </c>
      <c r="C24" s="525">
        <v>2004</v>
      </c>
      <c r="D24" s="720" t="s">
        <v>89</v>
      </c>
      <c r="E24" s="377">
        <v>4.1100000000000003</v>
      </c>
      <c r="F24" s="656">
        <v>4.32</v>
      </c>
      <c r="G24" s="1002">
        <f t="shared" si="0"/>
        <v>58.999999999999993</v>
      </c>
      <c r="H24" s="951"/>
      <c r="I24" s="277">
        <v>0</v>
      </c>
      <c r="J24" s="270">
        <v>716</v>
      </c>
      <c r="K24" s="316">
        <v>722</v>
      </c>
      <c r="L24" s="935">
        <v>59</v>
      </c>
      <c r="M24" s="1017"/>
      <c r="N24" s="277">
        <v>925</v>
      </c>
      <c r="O24" s="270">
        <v>882</v>
      </c>
      <c r="P24" s="316">
        <v>0</v>
      </c>
      <c r="Q24" s="959">
        <v>42</v>
      </c>
      <c r="R24" s="954"/>
      <c r="S24" s="431">
        <v>59</v>
      </c>
      <c r="T24" s="1029">
        <f t="shared" si="1"/>
        <v>59</v>
      </c>
      <c r="U24" s="1040"/>
      <c r="V24" s="945">
        <f t="shared" si="2"/>
        <v>219</v>
      </c>
      <c r="W24" s="939">
        <f t="shared" si="3"/>
        <v>15</v>
      </c>
      <c r="X24" s="704">
        <v>16</v>
      </c>
      <c r="Y24" s="704"/>
    </row>
    <row r="25" spans="1:25" ht="15.75" thickBot="1">
      <c r="A25" s="557" t="s">
        <v>255</v>
      </c>
      <c r="B25" s="613" t="s">
        <v>69</v>
      </c>
      <c r="C25" s="578">
        <v>2006</v>
      </c>
      <c r="D25" s="720" t="s">
        <v>89</v>
      </c>
      <c r="E25" s="377">
        <v>4.1100000000000003</v>
      </c>
      <c r="F25" s="657">
        <v>3.92</v>
      </c>
      <c r="G25" s="1003">
        <f t="shared" si="0"/>
        <v>61</v>
      </c>
      <c r="H25" s="953"/>
      <c r="I25" s="277">
        <v>660</v>
      </c>
      <c r="J25" s="270">
        <v>651</v>
      </c>
      <c r="K25" s="316">
        <v>0</v>
      </c>
      <c r="L25" s="805">
        <v>47</v>
      </c>
      <c r="M25" s="989"/>
      <c r="N25" s="277">
        <v>926</v>
      </c>
      <c r="O25" s="270">
        <v>953</v>
      </c>
      <c r="P25" s="316">
        <v>967</v>
      </c>
      <c r="Q25" s="336">
        <v>46</v>
      </c>
      <c r="R25" s="933"/>
      <c r="S25" s="431">
        <v>61</v>
      </c>
      <c r="T25" s="1030">
        <f t="shared" si="1"/>
        <v>61</v>
      </c>
      <c r="U25" s="1046">
        <v>3</v>
      </c>
      <c r="V25" s="776">
        <f t="shared" si="2"/>
        <v>215</v>
      </c>
      <c r="W25" s="939">
        <f t="shared" si="3"/>
        <v>17</v>
      </c>
      <c r="X25" s="704">
        <v>17</v>
      </c>
      <c r="Y25" s="704"/>
    </row>
    <row r="26" spans="1:25" ht="15.75" thickBot="1">
      <c r="A26" s="557" t="s">
        <v>253</v>
      </c>
      <c r="B26" s="532" t="s">
        <v>254</v>
      </c>
      <c r="C26" s="525">
        <v>2003</v>
      </c>
      <c r="D26" s="711" t="s">
        <v>90</v>
      </c>
      <c r="E26" s="382">
        <v>4.53</v>
      </c>
      <c r="F26" s="661">
        <v>4.91</v>
      </c>
      <c r="G26" s="1001">
        <f t="shared" si="0"/>
        <v>54.999999999999993</v>
      </c>
      <c r="H26" s="994"/>
      <c r="I26" s="277">
        <v>626</v>
      </c>
      <c r="J26" s="270">
        <v>631</v>
      </c>
      <c r="K26" s="194">
        <v>647</v>
      </c>
      <c r="L26" s="342">
        <v>43</v>
      </c>
      <c r="M26" s="989"/>
      <c r="N26" s="277">
        <v>1032</v>
      </c>
      <c r="O26" s="270">
        <v>971</v>
      </c>
      <c r="P26" s="194">
        <v>1051</v>
      </c>
      <c r="Q26" s="334">
        <v>55</v>
      </c>
      <c r="R26" s="954"/>
      <c r="S26" s="304">
        <v>54</v>
      </c>
      <c r="T26" s="1028">
        <f t="shared" si="1"/>
        <v>54</v>
      </c>
      <c r="U26" s="1041"/>
      <c r="V26" s="945">
        <f t="shared" si="2"/>
        <v>207</v>
      </c>
      <c r="W26" s="939">
        <f t="shared" si="3"/>
        <v>18</v>
      </c>
      <c r="X26" s="704">
        <v>18</v>
      </c>
      <c r="Y26" s="704"/>
    </row>
    <row r="27" spans="1:25" ht="15.75" thickBot="1">
      <c r="A27" s="517" t="s">
        <v>271</v>
      </c>
      <c r="B27" s="518" t="s">
        <v>71</v>
      </c>
      <c r="C27" s="582">
        <v>2005</v>
      </c>
      <c r="D27" s="589" t="s">
        <v>270</v>
      </c>
      <c r="E27" s="386">
        <v>4.66</v>
      </c>
      <c r="F27" s="657">
        <v>4.05</v>
      </c>
      <c r="G27" s="1001">
        <f t="shared" si="0"/>
        <v>59.999999999999993</v>
      </c>
      <c r="H27" s="1007"/>
      <c r="I27" s="277">
        <v>717</v>
      </c>
      <c r="J27" s="270">
        <v>680</v>
      </c>
      <c r="K27" s="194">
        <v>705</v>
      </c>
      <c r="L27" s="343">
        <v>57</v>
      </c>
      <c r="M27" s="1012"/>
      <c r="N27" s="277">
        <v>721</v>
      </c>
      <c r="O27" s="270">
        <v>857</v>
      </c>
      <c r="P27" s="194">
        <v>863</v>
      </c>
      <c r="Q27" s="347">
        <v>36</v>
      </c>
      <c r="R27" s="953"/>
      <c r="S27" s="304">
        <v>53</v>
      </c>
      <c r="T27" s="1028">
        <f t="shared" si="1"/>
        <v>53</v>
      </c>
      <c r="U27" s="1035"/>
      <c r="V27" s="996">
        <f t="shared" si="2"/>
        <v>206</v>
      </c>
      <c r="W27" s="691">
        <f t="shared" si="3"/>
        <v>19</v>
      </c>
      <c r="X27" s="704">
        <v>19</v>
      </c>
      <c r="Y27" s="704"/>
    </row>
    <row r="28" spans="1:25" ht="15.75" thickBot="1">
      <c r="A28" s="531" t="s">
        <v>139</v>
      </c>
      <c r="B28" s="532" t="s">
        <v>74</v>
      </c>
      <c r="C28" s="525">
        <v>2005</v>
      </c>
      <c r="D28" s="529" t="s">
        <v>165</v>
      </c>
      <c r="E28" s="382">
        <v>4.71</v>
      </c>
      <c r="F28" s="287">
        <v>3.98</v>
      </c>
      <c r="G28" s="1001">
        <f t="shared" si="0"/>
        <v>61</v>
      </c>
      <c r="H28" s="953"/>
      <c r="I28" s="282">
        <v>656</v>
      </c>
      <c r="J28" s="413">
        <v>667</v>
      </c>
      <c r="K28" s="194">
        <v>656</v>
      </c>
      <c r="L28" s="341">
        <v>47</v>
      </c>
      <c r="M28" s="989"/>
      <c r="N28" s="282">
        <v>848</v>
      </c>
      <c r="O28" s="780">
        <v>896</v>
      </c>
      <c r="P28" s="316">
        <v>896</v>
      </c>
      <c r="Q28" s="339">
        <v>39</v>
      </c>
      <c r="R28" s="950"/>
      <c r="S28" s="431">
        <v>58</v>
      </c>
      <c r="T28" s="1029">
        <f t="shared" si="1"/>
        <v>58</v>
      </c>
      <c r="U28" s="1040"/>
      <c r="V28" s="986">
        <f t="shared" si="2"/>
        <v>205</v>
      </c>
      <c r="W28" s="691">
        <f t="shared" si="3"/>
        <v>20</v>
      </c>
      <c r="X28" s="704">
        <v>20</v>
      </c>
      <c r="Y28" s="704"/>
    </row>
    <row r="29" spans="1:25" ht="15.75" thickBot="1">
      <c r="A29" s="557" t="s">
        <v>129</v>
      </c>
      <c r="B29" s="613" t="s">
        <v>72</v>
      </c>
      <c r="C29" s="578">
        <v>2005</v>
      </c>
      <c r="D29" s="716" t="s">
        <v>89</v>
      </c>
      <c r="E29" s="377">
        <v>7.71</v>
      </c>
      <c r="F29" s="656">
        <v>7.71</v>
      </c>
      <c r="G29" s="1001">
        <f t="shared" si="0"/>
        <v>22.999999999999989</v>
      </c>
      <c r="H29" s="953"/>
      <c r="I29" s="277">
        <v>774</v>
      </c>
      <c r="J29" s="315">
        <v>790</v>
      </c>
      <c r="K29" s="316">
        <v>773</v>
      </c>
      <c r="L29" s="805">
        <v>73</v>
      </c>
      <c r="M29" s="1011">
        <v>3</v>
      </c>
      <c r="N29" s="277">
        <v>1051</v>
      </c>
      <c r="O29" s="270">
        <v>1097</v>
      </c>
      <c r="P29" s="316">
        <v>1103</v>
      </c>
      <c r="Q29" s="336">
        <v>60</v>
      </c>
      <c r="R29" s="933"/>
      <c r="S29" s="431">
        <v>49</v>
      </c>
      <c r="T29" s="1030">
        <f t="shared" si="1"/>
        <v>49</v>
      </c>
      <c r="U29" s="1036"/>
      <c r="V29" s="996">
        <f t="shared" si="2"/>
        <v>205</v>
      </c>
      <c r="W29" s="691">
        <f t="shared" si="3"/>
        <v>20</v>
      </c>
      <c r="X29" s="704">
        <v>21</v>
      </c>
      <c r="Y29" s="704"/>
    </row>
    <row r="30" spans="1:25" ht="15.75" thickBot="1">
      <c r="A30" s="517" t="s">
        <v>276</v>
      </c>
      <c r="B30" s="518" t="s">
        <v>277</v>
      </c>
      <c r="C30" s="582">
        <v>2005</v>
      </c>
      <c r="D30" s="579" t="s">
        <v>47</v>
      </c>
      <c r="E30" s="386">
        <v>4.2300000000000004</v>
      </c>
      <c r="F30" s="657">
        <v>3.43</v>
      </c>
      <c r="G30" s="1002">
        <f t="shared" si="0"/>
        <v>66</v>
      </c>
      <c r="H30" s="951"/>
      <c r="I30" s="277">
        <v>0</v>
      </c>
      <c r="J30" s="270">
        <v>652</v>
      </c>
      <c r="K30" s="194">
        <v>692</v>
      </c>
      <c r="L30" s="342">
        <v>53</v>
      </c>
      <c r="M30" s="1016"/>
      <c r="N30" s="277">
        <v>746</v>
      </c>
      <c r="O30" s="270">
        <v>832</v>
      </c>
      <c r="P30" s="194">
        <v>856</v>
      </c>
      <c r="Q30" s="339">
        <v>35</v>
      </c>
      <c r="R30" s="954"/>
      <c r="S30" s="304">
        <v>49</v>
      </c>
      <c r="T30" s="1028">
        <f t="shared" si="1"/>
        <v>49</v>
      </c>
      <c r="U30" s="1038"/>
      <c r="V30" s="987">
        <f t="shared" si="2"/>
        <v>203</v>
      </c>
      <c r="W30" s="691">
        <f t="shared" si="3"/>
        <v>22</v>
      </c>
      <c r="X30" s="704">
        <v>22</v>
      </c>
      <c r="Y30" s="704"/>
    </row>
    <row r="31" spans="1:25" ht="15.75" thickBot="1">
      <c r="A31" s="587" t="s">
        <v>118</v>
      </c>
      <c r="B31" s="588" t="s">
        <v>67</v>
      </c>
      <c r="C31" s="539">
        <v>2006</v>
      </c>
      <c r="D31" s="589" t="s">
        <v>12</v>
      </c>
      <c r="E31" s="376">
        <v>5.85</v>
      </c>
      <c r="F31" s="655">
        <v>5.66</v>
      </c>
      <c r="G31" s="1003">
        <f t="shared" si="0"/>
        <v>43.999999999999993</v>
      </c>
      <c r="H31" s="1004"/>
      <c r="I31" s="277">
        <v>657</v>
      </c>
      <c r="J31" s="270">
        <v>682</v>
      </c>
      <c r="K31" s="194">
        <v>692</v>
      </c>
      <c r="L31" s="341">
        <v>53</v>
      </c>
      <c r="M31" s="1016"/>
      <c r="N31" s="277">
        <v>938</v>
      </c>
      <c r="O31" s="270">
        <v>0</v>
      </c>
      <c r="P31" s="194">
        <v>1012</v>
      </c>
      <c r="Q31" s="336">
        <v>51</v>
      </c>
      <c r="R31" s="995"/>
      <c r="S31" s="304">
        <v>55</v>
      </c>
      <c r="T31" s="1029">
        <f t="shared" si="1"/>
        <v>55</v>
      </c>
      <c r="U31" s="1035"/>
      <c r="V31" s="947">
        <f t="shared" si="2"/>
        <v>203</v>
      </c>
      <c r="W31" s="939">
        <f t="shared" si="3"/>
        <v>22</v>
      </c>
      <c r="X31" s="704">
        <v>23</v>
      </c>
      <c r="Y31" s="704"/>
    </row>
    <row r="32" spans="1:25" ht="15.75" thickBot="1">
      <c r="A32" s="557" t="s">
        <v>122</v>
      </c>
      <c r="B32" s="613" t="s">
        <v>88</v>
      </c>
      <c r="C32" s="578">
        <v>2004</v>
      </c>
      <c r="D32" s="589" t="s">
        <v>201</v>
      </c>
      <c r="E32" s="379">
        <v>5.05</v>
      </c>
      <c r="F32" s="287">
        <v>4.66</v>
      </c>
      <c r="G32" s="1001">
        <f t="shared" si="0"/>
        <v>53.999999999999993</v>
      </c>
      <c r="H32" s="951"/>
      <c r="I32" s="277">
        <v>658</v>
      </c>
      <c r="J32" s="270">
        <v>650</v>
      </c>
      <c r="K32" s="316">
        <v>628</v>
      </c>
      <c r="L32" s="935">
        <v>45</v>
      </c>
      <c r="M32" s="989"/>
      <c r="N32" s="277">
        <v>974</v>
      </c>
      <c r="O32" s="270">
        <v>902</v>
      </c>
      <c r="P32" s="316">
        <v>777</v>
      </c>
      <c r="Q32" s="341">
        <v>47</v>
      </c>
      <c r="R32" s="950"/>
      <c r="S32" s="431">
        <v>56</v>
      </c>
      <c r="T32" s="1031">
        <f t="shared" si="1"/>
        <v>56</v>
      </c>
      <c r="U32" s="1037"/>
      <c r="V32" s="997">
        <f t="shared" si="2"/>
        <v>202</v>
      </c>
      <c r="W32" s="691">
        <f t="shared" si="3"/>
        <v>24</v>
      </c>
      <c r="X32" s="704">
        <v>24</v>
      </c>
      <c r="Y32" s="704"/>
    </row>
    <row r="33" spans="1:25" ht="15.75" thickBot="1">
      <c r="A33" s="557" t="s">
        <v>173</v>
      </c>
      <c r="B33" s="613" t="s">
        <v>167</v>
      </c>
      <c r="C33" s="578">
        <v>2004</v>
      </c>
      <c r="D33" s="712" t="s">
        <v>171</v>
      </c>
      <c r="E33" s="377">
        <v>4.41</v>
      </c>
      <c r="F33" s="656">
        <v>4.2</v>
      </c>
      <c r="G33" s="1001">
        <f t="shared" si="0"/>
        <v>58.999999999999993</v>
      </c>
      <c r="H33" s="953"/>
      <c r="I33" s="277">
        <v>640</v>
      </c>
      <c r="J33" s="270">
        <v>661</v>
      </c>
      <c r="K33" s="316">
        <v>659</v>
      </c>
      <c r="L33" s="805">
        <v>47</v>
      </c>
      <c r="M33" s="989"/>
      <c r="N33" s="277">
        <v>973</v>
      </c>
      <c r="O33" s="270">
        <v>1017</v>
      </c>
      <c r="P33" s="316">
        <v>1037</v>
      </c>
      <c r="Q33" s="336">
        <v>53</v>
      </c>
      <c r="R33" s="933"/>
      <c r="S33" s="431">
        <v>42</v>
      </c>
      <c r="T33" s="1029">
        <f t="shared" si="1"/>
        <v>42</v>
      </c>
      <c r="U33" s="1036"/>
      <c r="V33" s="998">
        <f t="shared" si="2"/>
        <v>201</v>
      </c>
      <c r="W33" s="691">
        <f t="shared" si="3"/>
        <v>25</v>
      </c>
      <c r="X33" s="704">
        <v>25</v>
      </c>
      <c r="Y33" s="704"/>
    </row>
    <row r="34" spans="1:25" ht="15.75" thickBot="1">
      <c r="A34" s="607" t="s">
        <v>175</v>
      </c>
      <c r="B34" s="532" t="s">
        <v>119</v>
      </c>
      <c r="C34" s="525">
        <v>2005</v>
      </c>
      <c r="D34" s="548" t="s">
        <v>171</v>
      </c>
      <c r="E34" s="377">
        <v>4.47</v>
      </c>
      <c r="F34" s="657">
        <v>4.1500000000000004</v>
      </c>
      <c r="G34" s="1003">
        <f t="shared" si="0"/>
        <v>58.999999999999993</v>
      </c>
      <c r="H34" s="953"/>
      <c r="I34" s="277">
        <v>628</v>
      </c>
      <c r="J34" s="270">
        <v>638</v>
      </c>
      <c r="K34" s="194">
        <v>637</v>
      </c>
      <c r="L34" s="341">
        <v>41</v>
      </c>
      <c r="M34" s="1012"/>
      <c r="N34" s="277">
        <v>977</v>
      </c>
      <c r="O34" s="270">
        <v>1008</v>
      </c>
      <c r="P34" s="194">
        <v>1005</v>
      </c>
      <c r="Q34" s="339">
        <v>50</v>
      </c>
      <c r="R34" s="953"/>
      <c r="S34" s="304">
        <v>50</v>
      </c>
      <c r="T34" s="1029">
        <f t="shared" si="1"/>
        <v>50</v>
      </c>
      <c r="U34" s="1036"/>
      <c r="V34" s="996">
        <f t="shared" si="2"/>
        <v>200</v>
      </c>
      <c r="W34" s="691">
        <f t="shared" si="3"/>
        <v>26</v>
      </c>
      <c r="X34" s="704">
        <v>26</v>
      </c>
      <c r="Y34" s="704"/>
    </row>
    <row r="35" spans="1:25" ht="15.75" thickBot="1">
      <c r="A35" s="517" t="s">
        <v>273</v>
      </c>
      <c r="B35" s="518" t="s">
        <v>196</v>
      </c>
      <c r="C35" s="582">
        <v>2007</v>
      </c>
      <c r="D35" s="589" t="s">
        <v>270</v>
      </c>
      <c r="E35" s="389">
        <v>13</v>
      </c>
      <c r="F35" s="655">
        <v>5</v>
      </c>
      <c r="G35" s="1001">
        <f t="shared" si="0"/>
        <v>51</v>
      </c>
      <c r="H35" s="1004"/>
      <c r="I35" s="277">
        <v>697</v>
      </c>
      <c r="J35" s="270">
        <v>725</v>
      </c>
      <c r="K35" s="194">
        <v>722</v>
      </c>
      <c r="L35" s="342">
        <v>59</v>
      </c>
      <c r="M35" s="989"/>
      <c r="N35" s="277">
        <v>896</v>
      </c>
      <c r="O35" s="270">
        <v>879</v>
      </c>
      <c r="P35" s="194">
        <v>892</v>
      </c>
      <c r="Q35" s="336">
        <v>39</v>
      </c>
      <c r="R35" s="933"/>
      <c r="S35" s="919">
        <v>50</v>
      </c>
      <c r="T35" s="1030">
        <f t="shared" si="1"/>
        <v>50</v>
      </c>
      <c r="U35" s="1038"/>
      <c r="V35" s="987">
        <f t="shared" si="2"/>
        <v>199</v>
      </c>
      <c r="W35" s="691">
        <f t="shared" si="3"/>
        <v>27</v>
      </c>
      <c r="X35" s="704">
        <v>27</v>
      </c>
      <c r="Y35" s="704"/>
    </row>
    <row r="36" spans="1:25" ht="15.75" thickBot="1">
      <c r="A36" s="557" t="s">
        <v>258</v>
      </c>
      <c r="B36" s="613" t="s">
        <v>73</v>
      </c>
      <c r="C36" s="578">
        <v>2004</v>
      </c>
      <c r="D36" s="711" t="s">
        <v>262</v>
      </c>
      <c r="E36" s="382">
        <v>3.63</v>
      </c>
      <c r="F36" s="661">
        <v>3.53</v>
      </c>
      <c r="G36" s="1001">
        <f t="shared" si="0"/>
        <v>65</v>
      </c>
      <c r="H36" s="953"/>
      <c r="I36" s="277">
        <v>619</v>
      </c>
      <c r="J36" s="270">
        <v>635</v>
      </c>
      <c r="K36" s="316">
        <v>644</v>
      </c>
      <c r="L36" s="341">
        <v>43</v>
      </c>
      <c r="M36" s="1018"/>
      <c r="N36" s="277">
        <v>827</v>
      </c>
      <c r="O36" s="270">
        <v>0</v>
      </c>
      <c r="P36" s="316">
        <v>831</v>
      </c>
      <c r="Q36" s="339">
        <v>33</v>
      </c>
      <c r="R36" s="1026"/>
      <c r="S36" s="304">
        <v>57</v>
      </c>
      <c r="T36" s="1029">
        <f t="shared" si="1"/>
        <v>57</v>
      </c>
      <c r="U36" s="1036"/>
      <c r="V36" s="776">
        <f t="shared" si="2"/>
        <v>198</v>
      </c>
      <c r="W36" s="939">
        <f t="shared" si="3"/>
        <v>28</v>
      </c>
      <c r="X36" s="704">
        <v>28</v>
      </c>
      <c r="Y36" s="704"/>
    </row>
    <row r="37" spans="1:25" ht="15.75" thickBot="1">
      <c r="A37" s="557" t="s">
        <v>174</v>
      </c>
      <c r="B37" s="613" t="s">
        <v>131</v>
      </c>
      <c r="C37" s="578">
        <v>2005</v>
      </c>
      <c r="D37" s="572" t="s">
        <v>171</v>
      </c>
      <c r="E37" s="377">
        <v>5.41</v>
      </c>
      <c r="F37" s="656">
        <v>4.6399999999999997</v>
      </c>
      <c r="G37" s="1003">
        <f t="shared" si="0"/>
        <v>53.999999999999993</v>
      </c>
      <c r="H37" s="1006"/>
      <c r="I37" s="277">
        <v>0</v>
      </c>
      <c r="J37" s="270">
        <v>637</v>
      </c>
      <c r="K37" s="316">
        <v>674</v>
      </c>
      <c r="L37" s="805">
        <v>49</v>
      </c>
      <c r="M37" s="1019"/>
      <c r="N37" s="277">
        <v>727</v>
      </c>
      <c r="O37" s="270">
        <v>859</v>
      </c>
      <c r="P37" s="316">
        <v>934</v>
      </c>
      <c r="Q37" s="807">
        <v>43</v>
      </c>
      <c r="R37" s="958"/>
      <c r="S37" s="431">
        <v>51</v>
      </c>
      <c r="T37" s="1029">
        <f t="shared" si="1"/>
        <v>51</v>
      </c>
      <c r="U37" s="1039"/>
      <c r="V37" s="996">
        <f t="shared" si="2"/>
        <v>197</v>
      </c>
      <c r="W37" s="691">
        <f t="shared" si="3"/>
        <v>29</v>
      </c>
      <c r="X37" s="704">
        <v>29</v>
      </c>
      <c r="Y37" s="704"/>
    </row>
    <row r="38" spans="1:25" ht="15.75" thickBot="1">
      <c r="A38" s="636" t="s">
        <v>134</v>
      </c>
      <c r="B38" s="764" t="s">
        <v>81</v>
      </c>
      <c r="C38" s="638">
        <v>2004</v>
      </c>
      <c r="D38" s="712" t="s">
        <v>90</v>
      </c>
      <c r="E38" s="762">
        <v>13</v>
      </c>
      <c r="F38" s="660">
        <v>4.47</v>
      </c>
      <c r="G38" s="1001">
        <f t="shared" si="0"/>
        <v>56</v>
      </c>
      <c r="H38" s="951"/>
      <c r="I38" s="277">
        <v>659</v>
      </c>
      <c r="J38" s="270">
        <v>648</v>
      </c>
      <c r="K38" s="194">
        <v>652</v>
      </c>
      <c r="L38" s="342">
        <v>45</v>
      </c>
      <c r="M38" s="1012"/>
      <c r="N38" s="277">
        <v>836</v>
      </c>
      <c r="O38" s="270">
        <v>947</v>
      </c>
      <c r="P38" s="194">
        <v>981</v>
      </c>
      <c r="Q38" s="339">
        <v>48</v>
      </c>
      <c r="R38" s="994"/>
      <c r="S38" s="304">
        <v>46</v>
      </c>
      <c r="T38" s="1029">
        <f t="shared" si="1"/>
        <v>46</v>
      </c>
      <c r="U38" s="1035"/>
      <c r="V38" s="998">
        <f t="shared" si="2"/>
        <v>195</v>
      </c>
      <c r="W38" s="691">
        <f t="shared" si="3"/>
        <v>30</v>
      </c>
      <c r="X38" s="704">
        <v>30</v>
      </c>
      <c r="Y38" s="704"/>
    </row>
    <row r="39" spans="1:25" ht="15.75" thickBot="1">
      <c r="A39" s="639" t="s">
        <v>193</v>
      </c>
      <c r="B39" s="559" t="s">
        <v>80</v>
      </c>
      <c r="C39" s="580">
        <v>2004</v>
      </c>
      <c r="D39" s="600" t="s">
        <v>83</v>
      </c>
      <c r="E39" s="389">
        <v>6.08</v>
      </c>
      <c r="F39" s="287">
        <v>13</v>
      </c>
      <c r="G39" s="1001">
        <f t="shared" si="0"/>
        <v>39.999999999999993</v>
      </c>
      <c r="H39" s="1004"/>
      <c r="I39" s="277">
        <v>723</v>
      </c>
      <c r="J39" s="270">
        <v>740</v>
      </c>
      <c r="K39" s="194">
        <v>745</v>
      </c>
      <c r="L39" s="343">
        <v>63</v>
      </c>
      <c r="M39" s="989"/>
      <c r="N39" s="277">
        <v>981</v>
      </c>
      <c r="O39" s="270">
        <v>1026</v>
      </c>
      <c r="P39" s="194">
        <v>932</v>
      </c>
      <c r="Q39" s="339">
        <v>52</v>
      </c>
      <c r="R39" s="953"/>
      <c r="S39" s="304">
        <v>39</v>
      </c>
      <c r="T39" s="1029">
        <f t="shared" si="1"/>
        <v>39</v>
      </c>
      <c r="U39" s="1036"/>
      <c r="V39" s="998">
        <f t="shared" si="2"/>
        <v>194</v>
      </c>
      <c r="W39" s="691">
        <f t="shared" si="3"/>
        <v>31</v>
      </c>
      <c r="X39" s="704">
        <v>31</v>
      </c>
      <c r="Y39" s="704"/>
    </row>
    <row r="40" spans="1:25" ht="15.75" thickBot="1">
      <c r="A40" s="607" t="s">
        <v>137</v>
      </c>
      <c r="B40" s="698" t="s">
        <v>138</v>
      </c>
      <c r="C40" s="525">
        <v>2005</v>
      </c>
      <c r="D40" s="712" t="s">
        <v>113</v>
      </c>
      <c r="E40" s="382">
        <v>4.8600000000000003</v>
      </c>
      <c r="F40" s="656">
        <v>4.79</v>
      </c>
      <c r="G40" s="1001">
        <f t="shared" si="0"/>
        <v>52.999999999999986</v>
      </c>
      <c r="H40" s="953"/>
      <c r="I40" s="277">
        <v>625</v>
      </c>
      <c r="J40" s="270">
        <v>0</v>
      </c>
      <c r="K40" s="883">
        <v>656</v>
      </c>
      <c r="L40" s="341">
        <v>45</v>
      </c>
      <c r="M40" s="1013"/>
      <c r="N40" s="277">
        <v>821</v>
      </c>
      <c r="O40" s="270">
        <v>752</v>
      </c>
      <c r="P40" s="883">
        <v>829</v>
      </c>
      <c r="Q40" s="959">
        <v>32</v>
      </c>
      <c r="R40" s="954"/>
      <c r="S40" s="773">
        <v>61</v>
      </c>
      <c r="T40" s="1031">
        <f t="shared" si="1"/>
        <v>61</v>
      </c>
      <c r="U40" s="1037"/>
      <c r="V40" s="986">
        <f t="shared" si="2"/>
        <v>191</v>
      </c>
      <c r="W40" s="691">
        <f t="shared" si="3"/>
        <v>32</v>
      </c>
      <c r="X40" s="704">
        <v>32</v>
      </c>
      <c r="Y40" s="704"/>
    </row>
    <row r="41" spans="1:25" ht="15.75" thickBot="1">
      <c r="A41" s="557" t="s">
        <v>195</v>
      </c>
      <c r="B41" s="613" t="s">
        <v>196</v>
      </c>
      <c r="C41" s="578">
        <v>2007</v>
      </c>
      <c r="D41" s="712" t="s">
        <v>43</v>
      </c>
      <c r="E41" s="384">
        <v>5.49</v>
      </c>
      <c r="F41" s="657">
        <v>5.83</v>
      </c>
      <c r="G41" s="1003">
        <f t="shared" ref="G41:G65" si="4">IF(MIN(E41:F41)&gt;10,0,(10.1-CEILING(MIN(E41:F41),0.1))*10)</f>
        <v>46</v>
      </c>
      <c r="H41" s="1004"/>
      <c r="I41" s="277">
        <v>687</v>
      </c>
      <c r="J41" s="270">
        <v>683</v>
      </c>
      <c r="K41" s="316">
        <v>668</v>
      </c>
      <c r="L41" s="342">
        <v>51</v>
      </c>
      <c r="M41" s="1011"/>
      <c r="N41" s="277">
        <v>879</v>
      </c>
      <c r="O41" s="270">
        <v>893</v>
      </c>
      <c r="P41" s="316">
        <v>887</v>
      </c>
      <c r="Q41" s="336">
        <v>39</v>
      </c>
      <c r="R41" s="952"/>
      <c r="S41" s="431">
        <v>55</v>
      </c>
      <c r="T41" s="1030">
        <f t="shared" ref="T41:T65" si="5">S41</f>
        <v>55</v>
      </c>
      <c r="U41" s="1038"/>
      <c r="V41" s="999">
        <f t="shared" ref="V41:V65" si="6">(G41+L41+Q41+T41)</f>
        <v>191</v>
      </c>
      <c r="W41" s="691">
        <f t="shared" ref="W41:W65" si="7">RANK(V41,$V$9:$V$72)</f>
        <v>32</v>
      </c>
      <c r="X41" s="704">
        <v>33</v>
      </c>
      <c r="Y41" s="704"/>
    </row>
    <row r="42" spans="1:25" ht="15.75" thickBot="1">
      <c r="A42" s="531" t="s">
        <v>197</v>
      </c>
      <c r="B42" s="532" t="s">
        <v>198</v>
      </c>
      <c r="C42" s="577">
        <v>2005</v>
      </c>
      <c r="D42" s="529" t="s">
        <v>165</v>
      </c>
      <c r="E42" s="382">
        <v>3.59</v>
      </c>
      <c r="F42" s="287">
        <v>3.73</v>
      </c>
      <c r="G42" s="1001">
        <f t="shared" si="4"/>
        <v>65</v>
      </c>
      <c r="H42" s="953"/>
      <c r="I42" s="277">
        <v>684</v>
      </c>
      <c r="J42" s="270">
        <v>676</v>
      </c>
      <c r="K42" s="194">
        <v>680</v>
      </c>
      <c r="L42" s="341">
        <v>51</v>
      </c>
      <c r="M42" s="989"/>
      <c r="N42" s="277">
        <v>774</v>
      </c>
      <c r="O42" s="270">
        <v>717</v>
      </c>
      <c r="P42" s="194">
        <v>710</v>
      </c>
      <c r="Q42" s="339">
        <v>27</v>
      </c>
      <c r="R42" s="1027"/>
      <c r="S42" s="304">
        <v>47</v>
      </c>
      <c r="T42" s="1029">
        <f t="shared" si="5"/>
        <v>47</v>
      </c>
      <c r="U42" s="1036"/>
      <c r="V42" s="776">
        <f t="shared" si="6"/>
        <v>190</v>
      </c>
      <c r="W42" s="939">
        <f t="shared" si="7"/>
        <v>34</v>
      </c>
      <c r="X42" s="704">
        <v>34</v>
      </c>
      <c r="Y42" s="704"/>
    </row>
    <row r="43" spans="1:25" ht="15.75" thickBot="1">
      <c r="A43" s="557" t="s">
        <v>121</v>
      </c>
      <c r="B43" s="613" t="s">
        <v>119</v>
      </c>
      <c r="C43" s="525">
        <v>2005</v>
      </c>
      <c r="D43" s="589" t="s">
        <v>12</v>
      </c>
      <c r="E43" s="376">
        <v>4.6100000000000003</v>
      </c>
      <c r="F43" s="287">
        <v>4.54</v>
      </c>
      <c r="G43" s="1001">
        <f t="shared" si="4"/>
        <v>54.999999999999993</v>
      </c>
      <c r="H43" s="951"/>
      <c r="I43" s="277">
        <v>632</v>
      </c>
      <c r="J43" s="270">
        <v>628</v>
      </c>
      <c r="K43" s="194">
        <v>643</v>
      </c>
      <c r="L43" s="342">
        <v>43</v>
      </c>
      <c r="M43" s="1011"/>
      <c r="N43" s="277">
        <v>796</v>
      </c>
      <c r="O43" s="270">
        <v>908</v>
      </c>
      <c r="P43" s="194">
        <v>908</v>
      </c>
      <c r="Q43" s="339">
        <v>40</v>
      </c>
      <c r="R43" s="954"/>
      <c r="S43" s="304">
        <v>51</v>
      </c>
      <c r="T43" s="1029">
        <f t="shared" si="5"/>
        <v>51</v>
      </c>
      <c r="U43" s="1036"/>
      <c r="V43" s="996">
        <f t="shared" si="6"/>
        <v>189</v>
      </c>
      <c r="W43" s="691">
        <f t="shared" si="7"/>
        <v>35</v>
      </c>
      <c r="X43" s="704">
        <v>35</v>
      </c>
      <c r="Y43" s="704"/>
    </row>
    <row r="44" spans="1:25" ht="15.75" thickBot="1">
      <c r="A44" s="557" t="s">
        <v>256</v>
      </c>
      <c r="B44" s="613" t="s">
        <v>257</v>
      </c>
      <c r="C44" s="578">
        <v>2003</v>
      </c>
      <c r="D44" s="712" t="s">
        <v>262</v>
      </c>
      <c r="E44" s="382">
        <v>4.9000000000000004</v>
      </c>
      <c r="F44" s="658">
        <v>4.24</v>
      </c>
      <c r="G44" s="1002">
        <f t="shared" si="4"/>
        <v>58</v>
      </c>
      <c r="H44" s="1008"/>
      <c r="I44" s="277">
        <v>629</v>
      </c>
      <c r="J44" s="270">
        <v>639</v>
      </c>
      <c r="K44" s="316">
        <v>642</v>
      </c>
      <c r="L44" s="341">
        <v>43</v>
      </c>
      <c r="M44" s="1020"/>
      <c r="N44" s="277">
        <v>764</v>
      </c>
      <c r="O44" s="270">
        <v>676</v>
      </c>
      <c r="P44" s="316">
        <v>814</v>
      </c>
      <c r="Q44" s="959">
        <v>31</v>
      </c>
      <c r="R44" s="955"/>
      <c r="S44" s="431">
        <v>56</v>
      </c>
      <c r="T44" s="1031">
        <f t="shared" si="5"/>
        <v>56</v>
      </c>
      <c r="U44" s="1042"/>
      <c r="V44" s="997">
        <f t="shared" si="6"/>
        <v>188</v>
      </c>
      <c r="W44" s="691">
        <f t="shared" si="7"/>
        <v>36</v>
      </c>
      <c r="X44" s="704">
        <v>36</v>
      </c>
      <c r="Y44" s="704"/>
    </row>
    <row r="45" spans="1:25" ht="15.75" thickBot="1">
      <c r="A45" s="557" t="s">
        <v>123</v>
      </c>
      <c r="B45" s="613" t="s">
        <v>71</v>
      </c>
      <c r="C45" s="578">
        <v>2005</v>
      </c>
      <c r="D45" s="604" t="s">
        <v>201</v>
      </c>
      <c r="E45" s="379">
        <v>4.07</v>
      </c>
      <c r="F45" s="657">
        <v>4.03</v>
      </c>
      <c r="G45" s="1003">
        <f t="shared" si="4"/>
        <v>59.999999999999993</v>
      </c>
      <c r="H45" s="953"/>
      <c r="I45" s="278">
        <v>595</v>
      </c>
      <c r="J45" s="809">
        <v>628</v>
      </c>
      <c r="K45" s="301">
        <v>639</v>
      </c>
      <c r="L45" s="805">
        <v>41</v>
      </c>
      <c r="M45" s="989"/>
      <c r="N45" s="277">
        <v>852</v>
      </c>
      <c r="O45" s="271">
        <v>739</v>
      </c>
      <c r="P45" s="301">
        <v>840</v>
      </c>
      <c r="Q45" s="342">
        <v>35</v>
      </c>
      <c r="R45" s="937"/>
      <c r="S45" s="313">
        <v>51</v>
      </c>
      <c r="T45" s="1029">
        <f t="shared" si="5"/>
        <v>51</v>
      </c>
      <c r="U45" s="1036"/>
      <c r="V45" s="998">
        <f t="shared" si="6"/>
        <v>187</v>
      </c>
      <c r="W45" s="691">
        <f t="shared" si="7"/>
        <v>37</v>
      </c>
      <c r="X45" s="704">
        <v>37</v>
      </c>
      <c r="Y45" s="704"/>
    </row>
    <row r="46" spans="1:25" ht="15.75" thickBot="1">
      <c r="A46" s="531" t="s">
        <v>280</v>
      </c>
      <c r="B46" s="532" t="s">
        <v>281</v>
      </c>
      <c r="C46" s="525">
        <v>2007</v>
      </c>
      <c r="D46" s="715" t="s">
        <v>87</v>
      </c>
      <c r="E46" s="394">
        <v>4.1399999999999997</v>
      </c>
      <c r="F46" s="287">
        <v>4.17</v>
      </c>
      <c r="G46" s="1001">
        <f t="shared" si="4"/>
        <v>58.999999999999993</v>
      </c>
      <c r="H46" s="951"/>
      <c r="I46" s="282">
        <v>0</v>
      </c>
      <c r="J46" s="270">
        <v>635</v>
      </c>
      <c r="K46" s="194">
        <v>656</v>
      </c>
      <c r="L46" s="341">
        <v>45</v>
      </c>
      <c r="M46" s="1012"/>
      <c r="N46" s="277">
        <v>825</v>
      </c>
      <c r="O46" s="281">
        <v>752</v>
      </c>
      <c r="P46" s="194">
        <v>696</v>
      </c>
      <c r="Q46" s="334">
        <v>32</v>
      </c>
      <c r="R46" s="953"/>
      <c r="S46" s="304">
        <v>47</v>
      </c>
      <c r="T46" s="1029">
        <f t="shared" si="5"/>
        <v>47</v>
      </c>
      <c r="U46" s="1036"/>
      <c r="V46" s="998">
        <f t="shared" si="6"/>
        <v>183</v>
      </c>
      <c r="W46" s="691">
        <f t="shared" si="7"/>
        <v>38</v>
      </c>
      <c r="X46" s="704">
        <v>38</v>
      </c>
      <c r="Y46" s="704"/>
    </row>
    <row r="47" spans="1:25" ht="15.75" thickBot="1">
      <c r="A47" s="662" t="s">
        <v>126</v>
      </c>
      <c r="B47" s="593" t="s">
        <v>68</v>
      </c>
      <c r="C47" s="577">
        <v>2006</v>
      </c>
      <c r="D47" s="722" t="s">
        <v>43</v>
      </c>
      <c r="E47" s="399">
        <v>5.49</v>
      </c>
      <c r="F47" s="874">
        <v>5.59</v>
      </c>
      <c r="G47" s="1003">
        <f t="shared" si="4"/>
        <v>46</v>
      </c>
      <c r="H47" s="1007"/>
      <c r="I47" s="278">
        <v>681</v>
      </c>
      <c r="J47" s="271">
        <v>660</v>
      </c>
      <c r="K47" s="941">
        <v>680</v>
      </c>
      <c r="L47" s="342">
        <v>51</v>
      </c>
      <c r="M47" s="1020"/>
      <c r="N47" s="277">
        <v>924</v>
      </c>
      <c r="O47" s="270">
        <v>788</v>
      </c>
      <c r="P47" s="194">
        <v>947</v>
      </c>
      <c r="Q47" s="339">
        <v>44</v>
      </c>
      <c r="R47" s="951"/>
      <c r="S47" s="304">
        <v>42</v>
      </c>
      <c r="T47" s="1029">
        <f t="shared" si="5"/>
        <v>42</v>
      </c>
      <c r="U47" s="1035"/>
      <c r="V47" s="998">
        <f t="shared" si="6"/>
        <v>183</v>
      </c>
      <c r="W47" s="691">
        <f t="shared" si="7"/>
        <v>38</v>
      </c>
      <c r="X47" s="704">
        <v>39</v>
      </c>
      <c r="Y47" s="704"/>
    </row>
    <row r="48" spans="1:25" ht="15.75" thickBot="1">
      <c r="A48" s="811" t="s">
        <v>212</v>
      </c>
      <c r="B48" s="590" t="s">
        <v>213</v>
      </c>
      <c r="C48" s="522">
        <v>2007</v>
      </c>
      <c r="D48" s="589" t="s">
        <v>12</v>
      </c>
      <c r="E48" s="376">
        <v>5.66</v>
      </c>
      <c r="F48" s="287">
        <v>5.89</v>
      </c>
      <c r="G48" s="1001">
        <f t="shared" si="4"/>
        <v>43.999999999999993</v>
      </c>
      <c r="H48" s="953"/>
      <c r="I48" s="282">
        <v>617</v>
      </c>
      <c r="J48" s="413">
        <v>630</v>
      </c>
      <c r="K48" s="194">
        <v>639</v>
      </c>
      <c r="L48" s="813">
        <v>41</v>
      </c>
      <c r="M48" s="989"/>
      <c r="N48" s="278">
        <v>907</v>
      </c>
      <c r="O48" s="271">
        <v>750</v>
      </c>
      <c r="P48" s="301">
        <v>927</v>
      </c>
      <c r="Q48" s="336">
        <v>42</v>
      </c>
      <c r="R48" s="937"/>
      <c r="S48" s="313">
        <v>53</v>
      </c>
      <c r="T48" s="1030">
        <f t="shared" si="5"/>
        <v>53</v>
      </c>
      <c r="U48" s="1038"/>
      <c r="V48" s="987">
        <f t="shared" si="6"/>
        <v>180</v>
      </c>
      <c r="W48" s="691">
        <f t="shared" si="7"/>
        <v>40</v>
      </c>
      <c r="X48" s="704">
        <v>40</v>
      </c>
      <c r="Y48" s="704"/>
    </row>
    <row r="49" spans="1:25" ht="15.75" thickBot="1">
      <c r="A49" s="22" t="s">
        <v>237</v>
      </c>
      <c r="B49" s="723" t="s">
        <v>71</v>
      </c>
      <c r="C49" s="31">
        <v>2006</v>
      </c>
      <c r="D49" s="197" t="s">
        <v>236</v>
      </c>
      <c r="E49" s="389">
        <v>7.02</v>
      </c>
      <c r="F49" s="657">
        <v>6.53</v>
      </c>
      <c r="G49" s="1001">
        <f t="shared" si="4"/>
        <v>34.999999999999993</v>
      </c>
      <c r="H49" s="990"/>
      <c r="I49" s="277">
        <v>661</v>
      </c>
      <c r="J49" s="270">
        <v>663</v>
      </c>
      <c r="K49" s="316">
        <v>661</v>
      </c>
      <c r="L49" s="805">
        <v>47</v>
      </c>
      <c r="M49" s="1014"/>
      <c r="N49" s="282">
        <v>952</v>
      </c>
      <c r="O49" s="413">
        <v>841</v>
      </c>
      <c r="P49" s="194">
        <v>953</v>
      </c>
      <c r="Q49" s="339">
        <v>45</v>
      </c>
      <c r="R49" s="966"/>
      <c r="S49" s="304">
        <v>52</v>
      </c>
      <c r="T49" s="1029">
        <f t="shared" si="5"/>
        <v>52</v>
      </c>
      <c r="U49" s="1039"/>
      <c r="V49" s="947">
        <f t="shared" si="6"/>
        <v>179</v>
      </c>
      <c r="W49" s="939">
        <f t="shared" si="7"/>
        <v>41</v>
      </c>
      <c r="X49" s="704">
        <v>41</v>
      </c>
      <c r="Y49" s="704"/>
    </row>
    <row r="50" spans="1:25" ht="15.75" thickBot="1">
      <c r="A50" s="531" t="s">
        <v>260</v>
      </c>
      <c r="B50" s="532" t="s">
        <v>261</v>
      </c>
      <c r="C50" s="525">
        <v>2007</v>
      </c>
      <c r="D50" s="711" t="s">
        <v>262</v>
      </c>
      <c r="E50" s="384">
        <v>4.1100000000000003</v>
      </c>
      <c r="F50" s="874">
        <v>4.5599999999999996</v>
      </c>
      <c r="G50" s="1003">
        <f t="shared" si="4"/>
        <v>58.999999999999993</v>
      </c>
      <c r="H50" s="953"/>
      <c r="I50" s="282">
        <v>618</v>
      </c>
      <c r="J50" s="271">
        <v>620</v>
      </c>
      <c r="K50" s="301">
        <v>640</v>
      </c>
      <c r="L50" s="342">
        <v>43</v>
      </c>
      <c r="M50" s="989"/>
      <c r="N50" s="277">
        <v>0</v>
      </c>
      <c r="O50" s="809">
        <v>651</v>
      </c>
      <c r="P50" s="301">
        <v>0</v>
      </c>
      <c r="Q50" s="807">
        <v>15</v>
      </c>
      <c r="R50" s="954"/>
      <c r="S50" s="313">
        <v>61</v>
      </c>
      <c r="T50" s="1029">
        <f t="shared" si="5"/>
        <v>61</v>
      </c>
      <c r="U50" s="1036"/>
      <c r="V50" s="996">
        <f t="shared" si="6"/>
        <v>178</v>
      </c>
      <c r="W50" s="691">
        <f t="shared" si="7"/>
        <v>42</v>
      </c>
      <c r="X50" s="704">
        <v>42</v>
      </c>
      <c r="Y50" s="704"/>
    </row>
    <row r="51" spans="1:25" ht="15.75" thickBot="1">
      <c r="A51" s="517" t="s">
        <v>222</v>
      </c>
      <c r="B51" s="518" t="s">
        <v>135</v>
      </c>
      <c r="C51" s="582">
        <v>2004</v>
      </c>
      <c r="D51" s="579" t="s">
        <v>282</v>
      </c>
      <c r="E51" s="386">
        <v>6.01</v>
      </c>
      <c r="F51" s="655">
        <v>4.9000000000000004</v>
      </c>
      <c r="G51" s="1001">
        <f t="shared" si="4"/>
        <v>51.999999999999993</v>
      </c>
      <c r="H51" s="951"/>
      <c r="I51" s="277">
        <v>636</v>
      </c>
      <c r="J51" s="281">
        <v>636</v>
      </c>
      <c r="K51" s="293">
        <v>681</v>
      </c>
      <c r="L51" s="343">
        <v>51</v>
      </c>
      <c r="M51" s="1012"/>
      <c r="N51" s="277">
        <v>830</v>
      </c>
      <c r="O51" s="270">
        <v>768</v>
      </c>
      <c r="P51" s="293">
        <v>722</v>
      </c>
      <c r="Q51" s="339">
        <v>33</v>
      </c>
      <c r="R51" s="933"/>
      <c r="S51" s="307">
        <v>40</v>
      </c>
      <c r="T51" s="1029">
        <f t="shared" si="5"/>
        <v>40</v>
      </c>
      <c r="U51" s="1036"/>
      <c r="V51" s="997">
        <f t="shared" si="6"/>
        <v>176</v>
      </c>
      <c r="W51" s="691">
        <f t="shared" si="7"/>
        <v>43</v>
      </c>
      <c r="X51" s="704">
        <v>43</v>
      </c>
      <c r="Y51" s="704"/>
    </row>
    <row r="52" spans="1:25" ht="15.75" thickBot="1">
      <c r="A52" s="823" t="s">
        <v>272</v>
      </c>
      <c r="B52" s="922" t="s">
        <v>73</v>
      </c>
      <c r="C52" s="577">
        <v>2007</v>
      </c>
      <c r="D52" s="703" t="s">
        <v>270</v>
      </c>
      <c r="E52" s="390">
        <v>5.84</v>
      </c>
      <c r="F52" s="655">
        <v>5.96</v>
      </c>
      <c r="G52" s="1001">
        <f t="shared" si="4"/>
        <v>41.999999999999993</v>
      </c>
      <c r="H52" s="1007"/>
      <c r="I52" s="278">
        <v>671</v>
      </c>
      <c r="J52" s="271">
        <v>663</v>
      </c>
      <c r="K52" s="301">
        <v>640</v>
      </c>
      <c r="L52" s="343">
        <v>49</v>
      </c>
      <c r="M52" s="989"/>
      <c r="N52" s="278">
        <v>828</v>
      </c>
      <c r="O52" s="271">
        <v>0</v>
      </c>
      <c r="P52" s="301">
        <v>864</v>
      </c>
      <c r="Q52" s="336">
        <v>36</v>
      </c>
      <c r="R52" s="954"/>
      <c r="S52" s="313">
        <v>48</v>
      </c>
      <c r="T52" s="1030">
        <f t="shared" si="5"/>
        <v>48</v>
      </c>
      <c r="U52" s="1038"/>
      <c r="V52" s="987">
        <f t="shared" si="6"/>
        <v>175</v>
      </c>
      <c r="W52" s="691">
        <f t="shared" si="7"/>
        <v>44</v>
      </c>
      <c r="X52" s="704">
        <v>44</v>
      </c>
      <c r="Y52" s="704"/>
    </row>
    <row r="53" spans="1:25" ht="15.75" thickBot="1">
      <c r="A53" s="793" t="s">
        <v>199</v>
      </c>
      <c r="B53" s="532" t="s">
        <v>200</v>
      </c>
      <c r="C53" s="525">
        <v>2005</v>
      </c>
      <c r="D53" s="529" t="s">
        <v>165</v>
      </c>
      <c r="E53" s="382">
        <v>4.49</v>
      </c>
      <c r="F53" s="661">
        <v>4.92</v>
      </c>
      <c r="G53" s="1001">
        <f t="shared" si="4"/>
        <v>56</v>
      </c>
      <c r="H53" s="953"/>
      <c r="I53" s="282">
        <v>616</v>
      </c>
      <c r="J53" s="413">
        <v>626</v>
      </c>
      <c r="K53" s="194">
        <v>0</v>
      </c>
      <c r="L53" s="341">
        <v>39</v>
      </c>
      <c r="M53" s="1021"/>
      <c r="N53" s="282">
        <v>752</v>
      </c>
      <c r="O53" s="413">
        <v>782</v>
      </c>
      <c r="P53" s="194">
        <v>787</v>
      </c>
      <c r="Q53" s="977">
        <v>28</v>
      </c>
      <c r="R53" s="953"/>
      <c r="S53" s="304">
        <v>49</v>
      </c>
      <c r="T53" s="1029">
        <f t="shared" si="5"/>
        <v>49</v>
      </c>
      <c r="U53" s="1036"/>
      <c r="V53" s="1033">
        <f t="shared" si="6"/>
        <v>172</v>
      </c>
      <c r="W53" s="691">
        <f t="shared" si="7"/>
        <v>45</v>
      </c>
      <c r="X53" s="704">
        <v>45</v>
      </c>
      <c r="Y53" s="704"/>
    </row>
    <row r="54" spans="1:25" ht="15.75" thickBot="1">
      <c r="A54" s="793" t="s">
        <v>204</v>
      </c>
      <c r="B54" s="532" t="s">
        <v>205</v>
      </c>
      <c r="C54" s="525">
        <v>2005</v>
      </c>
      <c r="D54" s="589" t="s">
        <v>201</v>
      </c>
      <c r="E54" s="763">
        <v>4.95</v>
      </c>
      <c r="F54" s="287">
        <v>5.53</v>
      </c>
      <c r="G54" s="1002">
        <f t="shared" si="4"/>
        <v>51</v>
      </c>
      <c r="H54" s="951"/>
      <c r="I54" s="277">
        <v>634</v>
      </c>
      <c r="J54" s="270">
        <v>648</v>
      </c>
      <c r="K54" s="194">
        <v>0</v>
      </c>
      <c r="L54" s="341">
        <v>43</v>
      </c>
      <c r="M54" s="1022"/>
      <c r="N54" s="277">
        <v>0</v>
      </c>
      <c r="O54" s="270">
        <v>793</v>
      </c>
      <c r="P54" s="194">
        <v>769</v>
      </c>
      <c r="Q54" s="341">
        <v>29</v>
      </c>
      <c r="R54" s="992"/>
      <c r="S54" s="304">
        <v>49</v>
      </c>
      <c r="T54" s="1030">
        <f t="shared" si="5"/>
        <v>49</v>
      </c>
      <c r="U54" s="1038"/>
      <c r="V54" s="996">
        <f t="shared" si="6"/>
        <v>172</v>
      </c>
      <c r="W54" s="691">
        <f t="shared" si="7"/>
        <v>45</v>
      </c>
      <c r="X54" s="704">
        <v>46</v>
      </c>
      <c r="Y54" s="704"/>
    </row>
    <row r="55" spans="1:25" ht="15.75" thickBot="1">
      <c r="A55" s="518" t="s">
        <v>194</v>
      </c>
      <c r="B55" s="518" t="s">
        <v>120</v>
      </c>
      <c r="C55" s="582">
        <v>2004</v>
      </c>
      <c r="D55" s="579" t="s">
        <v>83</v>
      </c>
      <c r="E55" s="386">
        <v>6.41</v>
      </c>
      <c r="F55" s="657">
        <v>5.26</v>
      </c>
      <c r="G55" s="1003">
        <f t="shared" si="4"/>
        <v>47.999999999999986</v>
      </c>
      <c r="H55" s="1009"/>
      <c r="I55" s="282">
        <v>636</v>
      </c>
      <c r="J55" s="270">
        <v>630</v>
      </c>
      <c r="K55" s="194">
        <v>648</v>
      </c>
      <c r="L55" s="342">
        <v>43</v>
      </c>
      <c r="M55" s="1023"/>
      <c r="N55" s="277">
        <v>809</v>
      </c>
      <c r="O55" s="270">
        <v>814</v>
      </c>
      <c r="P55" s="194">
        <v>908</v>
      </c>
      <c r="Q55" s="339">
        <v>40</v>
      </c>
      <c r="R55" s="991"/>
      <c r="S55" s="304">
        <v>38</v>
      </c>
      <c r="T55" s="1029">
        <f t="shared" si="5"/>
        <v>38</v>
      </c>
      <c r="U55" s="1036"/>
      <c r="V55" s="998">
        <f t="shared" si="6"/>
        <v>169</v>
      </c>
      <c r="W55" s="691">
        <f t="shared" si="7"/>
        <v>47</v>
      </c>
      <c r="X55" s="704">
        <v>47</v>
      </c>
      <c r="Y55" s="704"/>
    </row>
    <row r="56" spans="1:25" ht="15.75" thickBot="1">
      <c r="A56" s="983" t="s">
        <v>219</v>
      </c>
      <c r="B56" s="698" t="s">
        <v>125</v>
      </c>
      <c r="C56" s="578">
        <v>2006</v>
      </c>
      <c r="D56" s="711" t="s">
        <v>113</v>
      </c>
      <c r="E56" s="382">
        <v>6.64</v>
      </c>
      <c r="F56" s="287">
        <v>6.23</v>
      </c>
      <c r="G56" s="1001">
        <f t="shared" si="4"/>
        <v>37.999999999999986</v>
      </c>
      <c r="H56" s="953"/>
      <c r="I56" s="277">
        <v>662</v>
      </c>
      <c r="J56" s="270">
        <v>667</v>
      </c>
      <c r="K56" s="883">
        <v>663</v>
      </c>
      <c r="L56" s="341">
        <v>47</v>
      </c>
      <c r="M56" s="989"/>
      <c r="N56" s="277">
        <v>818</v>
      </c>
      <c r="O56" s="270">
        <v>574</v>
      </c>
      <c r="P56" s="883">
        <v>0</v>
      </c>
      <c r="Q56" s="959">
        <v>31</v>
      </c>
      <c r="R56" s="954"/>
      <c r="S56" s="773">
        <v>53</v>
      </c>
      <c r="T56" s="1031">
        <f t="shared" si="5"/>
        <v>53</v>
      </c>
      <c r="U56" s="1042"/>
      <c r="V56" s="987">
        <f t="shared" si="6"/>
        <v>169</v>
      </c>
      <c r="W56" s="691">
        <f t="shared" si="7"/>
        <v>47</v>
      </c>
      <c r="X56" s="704">
        <v>48</v>
      </c>
      <c r="Y56" s="704"/>
    </row>
    <row r="57" spans="1:25" ht="15.75" thickBot="1">
      <c r="A57" s="979" t="s">
        <v>220</v>
      </c>
      <c r="B57" s="608" t="s">
        <v>69</v>
      </c>
      <c r="C57" s="578">
        <v>2007</v>
      </c>
      <c r="D57" s="712" t="s">
        <v>113</v>
      </c>
      <c r="E57" s="384">
        <v>6.42</v>
      </c>
      <c r="F57" s="656">
        <v>7.83</v>
      </c>
      <c r="G57" s="1001">
        <f t="shared" si="4"/>
        <v>36</v>
      </c>
      <c r="H57" s="990"/>
      <c r="I57" s="278">
        <v>475</v>
      </c>
      <c r="J57" s="271">
        <v>663</v>
      </c>
      <c r="K57" s="295">
        <v>671</v>
      </c>
      <c r="L57" s="342">
        <v>49</v>
      </c>
      <c r="M57" s="1024"/>
      <c r="N57" s="277">
        <v>804</v>
      </c>
      <c r="O57" s="809">
        <v>857</v>
      </c>
      <c r="P57" s="295">
        <v>709</v>
      </c>
      <c r="Q57" s="336">
        <v>35</v>
      </c>
      <c r="R57" s="990"/>
      <c r="S57" s="309">
        <v>48</v>
      </c>
      <c r="T57" s="1029">
        <f t="shared" si="5"/>
        <v>48</v>
      </c>
      <c r="U57" s="1039"/>
      <c r="V57" s="996">
        <f t="shared" si="6"/>
        <v>168</v>
      </c>
      <c r="W57" s="691">
        <f t="shared" si="7"/>
        <v>49</v>
      </c>
      <c r="X57" s="704">
        <v>49</v>
      </c>
      <c r="Y57" s="704"/>
    </row>
    <row r="58" spans="1:25" ht="15.75" thickBot="1">
      <c r="A58" s="518" t="s">
        <v>221</v>
      </c>
      <c r="B58" s="518" t="s">
        <v>119</v>
      </c>
      <c r="C58" s="536">
        <v>2005</v>
      </c>
      <c r="D58" s="600" t="s">
        <v>282</v>
      </c>
      <c r="E58" s="386">
        <v>6.8</v>
      </c>
      <c r="F58" s="287">
        <v>6.97</v>
      </c>
      <c r="G58" s="1003">
        <f t="shared" si="4"/>
        <v>32.999999999999986</v>
      </c>
      <c r="H58" s="953"/>
      <c r="I58" s="282">
        <v>653</v>
      </c>
      <c r="J58" s="281">
        <v>720</v>
      </c>
      <c r="K58" s="293">
        <v>733</v>
      </c>
      <c r="L58" s="341">
        <v>61</v>
      </c>
      <c r="M58" s="1016"/>
      <c r="N58" s="277">
        <v>836</v>
      </c>
      <c r="O58" s="270">
        <v>655</v>
      </c>
      <c r="P58" s="293">
        <v>731</v>
      </c>
      <c r="Q58" s="339">
        <v>33</v>
      </c>
      <c r="R58" s="933"/>
      <c r="S58" s="307">
        <v>41</v>
      </c>
      <c r="T58" s="1029">
        <f t="shared" si="5"/>
        <v>41</v>
      </c>
      <c r="U58" s="1036"/>
      <c r="V58" s="996">
        <f t="shared" si="6"/>
        <v>168</v>
      </c>
      <c r="W58" s="691">
        <f t="shared" si="7"/>
        <v>49</v>
      </c>
      <c r="X58" s="704">
        <v>50</v>
      </c>
      <c r="Y58" s="704"/>
    </row>
    <row r="59" spans="1:25" ht="15.75" thickBot="1">
      <c r="A59" s="518" t="s">
        <v>223</v>
      </c>
      <c r="B59" s="518" t="s">
        <v>78</v>
      </c>
      <c r="C59" s="582">
        <v>2007</v>
      </c>
      <c r="D59" s="579" t="s">
        <v>282</v>
      </c>
      <c r="E59" s="386">
        <v>6.62</v>
      </c>
      <c r="F59" s="287">
        <v>5.21</v>
      </c>
      <c r="G59" s="1001">
        <f t="shared" si="4"/>
        <v>47.999999999999986</v>
      </c>
      <c r="H59" s="1007"/>
      <c r="I59" s="277">
        <v>591</v>
      </c>
      <c r="J59" s="270">
        <v>613</v>
      </c>
      <c r="K59" s="293">
        <v>623</v>
      </c>
      <c r="L59" s="341">
        <v>39</v>
      </c>
      <c r="M59" s="989"/>
      <c r="N59" s="277">
        <v>722</v>
      </c>
      <c r="O59" s="270">
        <v>0</v>
      </c>
      <c r="P59" s="293">
        <v>783</v>
      </c>
      <c r="Q59" s="336">
        <v>28</v>
      </c>
      <c r="R59" s="954"/>
      <c r="S59" s="307">
        <v>49</v>
      </c>
      <c r="T59" s="1029">
        <f t="shared" si="5"/>
        <v>49</v>
      </c>
      <c r="U59" s="1036"/>
      <c r="V59" s="987">
        <f t="shared" si="6"/>
        <v>164</v>
      </c>
      <c r="W59" s="691">
        <f t="shared" si="7"/>
        <v>51</v>
      </c>
      <c r="X59" s="704">
        <v>51</v>
      </c>
      <c r="Y59" s="704"/>
    </row>
    <row r="60" spans="1:25" ht="15.75" thickBot="1">
      <c r="A60" s="981" t="s">
        <v>130</v>
      </c>
      <c r="B60" s="613" t="s">
        <v>131</v>
      </c>
      <c r="C60" s="578">
        <v>2004</v>
      </c>
      <c r="D60" s="715" t="s">
        <v>89</v>
      </c>
      <c r="E60" s="377">
        <v>7.71</v>
      </c>
      <c r="F60" s="656">
        <v>13</v>
      </c>
      <c r="G60" s="1002">
        <f t="shared" si="4"/>
        <v>22.999999999999989</v>
      </c>
      <c r="H60" s="951"/>
      <c r="I60" s="277">
        <v>620</v>
      </c>
      <c r="J60" s="270">
        <v>640</v>
      </c>
      <c r="K60" s="194">
        <v>668</v>
      </c>
      <c r="L60" s="988">
        <v>47</v>
      </c>
      <c r="M60" s="1025"/>
      <c r="N60" s="277">
        <v>919</v>
      </c>
      <c r="O60" s="270">
        <v>867</v>
      </c>
      <c r="P60" s="316">
        <v>985</v>
      </c>
      <c r="Q60" s="339">
        <v>48</v>
      </c>
      <c r="R60" s="950"/>
      <c r="S60" s="431">
        <v>46</v>
      </c>
      <c r="T60" s="1031">
        <f t="shared" si="5"/>
        <v>46</v>
      </c>
      <c r="U60" s="1037"/>
      <c r="V60" s="998">
        <f t="shared" si="6"/>
        <v>164</v>
      </c>
      <c r="W60" s="691">
        <f t="shared" si="7"/>
        <v>51</v>
      </c>
      <c r="X60" s="704">
        <v>52</v>
      </c>
      <c r="Y60" s="704"/>
    </row>
    <row r="61" spans="1:25" ht="15.75" thickBot="1">
      <c r="A61" s="549" t="s">
        <v>148</v>
      </c>
      <c r="B61" s="549" t="s">
        <v>149</v>
      </c>
      <c r="C61" s="536">
        <v>2005</v>
      </c>
      <c r="D61" s="761" t="s">
        <v>83</v>
      </c>
      <c r="E61" s="389">
        <v>6.59</v>
      </c>
      <c r="F61" s="656">
        <v>10.07</v>
      </c>
      <c r="G61" s="1003">
        <f t="shared" si="4"/>
        <v>34.999999999999993</v>
      </c>
      <c r="H61" s="953"/>
      <c r="I61" s="277">
        <v>637</v>
      </c>
      <c r="J61" s="809">
        <v>670</v>
      </c>
      <c r="K61" s="301">
        <v>664</v>
      </c>
      <c r="L61" s="805">
        <v>49</v>
      </c>
      <c r="M61" s="989"/>
      <c r="N61" s="277">
        <v>907</v>
      </c>
      <c r="O61" s="809">
        <v>921</v>
      </c>
      <c r="P61" s="301">
        <v>916</v>
      </c>
      <c r="Q61" s="336">
        <v>42</v>
      </c>
      <c r="R61" s="933"/>
      <c r="S61" s="313">
        <v>35</v>
      </c>
      <c r="T61" s="1029">
        <f t="shared" si="5"/>
        <v>35</v>
      </c>
      <c r="U61" s="1036"/>
      <c r="V61" s="987">
        <f t="shared" si="6"/>
        <v>161</v>
      </c>
      <c r="W61" s="691">
        <f t="shared" si="7"/>
        <v>53</v>
      </c>
      <c r="X61" s="704">
        <v>53</v>
      </c>
      <c r="Y61" s="704"/>
    </row>
    <row r="62" spans="1:25" ht="15.75" thickBot="1">
      <c r="A62" s="793" t="s">
        <v>133</v>
      </c>
      <c r="B62" s="532" t="s">
        <v>71</v>
      </c>
      <c r="C62" s="525">
        <v>2003</v>
      </c>
      <c r="D62" s="722" t="s">
        <v>90</v>
      </c>
      <c r="E62" s="382">
        <v>5.6</v>
      </c>
      <c r="F62" s="287">
        <v>8.06</v>
      </c>
      <c r="G62" s="1001">
        <f t="shared" si="4"/>
        <v>44.999999999999993</v>
      </c>
      <c r="H62" s="951"/>
      <c r="I62" s="277">
        <v>591</v>
      </c>
      <c r="J62" s="270">
        <v>617</v>
      </c>
      <c r="K62" s="194">
        <v>629</v>
      </c>
      <c r="L62" s="342">
        <v>39</v>
      </c>
      <c r="M62" s="989"/>
      <c r="N62" s="282">
        <v>680</v>
      </c>
      <c r="O62" s="270">
        <v>698</v>
      </c>
      <c r="P62" s="194">
        <v>683</v>
      </c>
      <c r="Q62" s="339">
        <v>19</v>
      </c>
      <c r="R62" s="953"/>
      <c r="S62" s="304">
        <v>52</v>
      </c>
      <c r="T62" s="1029">
        <f t="shared" si="5"/>
        <v>52</v>
      </c>
      <c r="U62" s="1036"/>
      <c r="V62" s="998">
        <f t="shared" si="6"/>
        <v>155</v>
      </c>
      <c r="W62" s="691">
        <f t="shared" si="7"/>
        <v>54</v>
      </c>
      <c r="X62" s="704">
        <v>54</v>
      </c>
      <c r="Y62" s="704"/>
    </row>
    <row r="63" spans="1:25" ht="15.75" thickBot="1">
      <c r="A63" s="518" t="s">
        <v>278</v>
      </c>
      <c r="B63" s="518" t="s">
        <v>78</v>
      </c>
      <c r="C63" s="582">
        <v>2006</v>
      </c>
      <c r="D63" s="589" t="s">
        <v>270</v>
      </c>
      <c r="E63" s="386">
        <v>6.76</v>
      </c>
      <c r="F63" s="287">
        <v>7.83</v>
      </c>
      <c r="G63" s="1001">
        <f t="shared" si="4"/>
        <v>32.999999999999986</v>
      </c>
      <c r="H63" s="1007"/>
      <c r="I63" s="277">
        <v>621</v>
      </c>
      <c r="J63" s="270">
        <v>635</v>
      </c>
      <c r="K63" s="194">
        <v>621</v>
      </c>
      <c r="L63" s="343">
        <v>41</v>
      </c>
      <c r="M63" s="989"/>
      <c r="N63" s="277">
        <v>665</v>
      </c>
      <c r="O63" s="270">
        <v>795</v>
      </c>
      <c r="P63" s="194">
        <v>681</v>
      </c>
      <c r="Q63" s="339">
        <v>29</v>
      </c>
      <c r="R63" s="952"/>
      <c r="S63" s="304">
        <v>50</v>
      </c>
      <c r="T63" s="1030">
        <f t="shared" si="5"/>
        <v>50</v>
      </c>
      <c r="U63" s="1043"/>
      <c r="V63" s="996">
        <f t="shared" si="6"/>
        <v>153</v>
      </c>
      <c r="W63" s="691">
        <f t="shared" si="7"/>
        <v>55</v>
      </c>
      <c r="X63" s="704">
        <v>55</v>
      </c>
      <c r="Y63" s="704"/>
    </row>
    <row r="64" spans="1:25" ht="15.75" thickBot="1">
      <c r="A64" s="549" t="s">
        <v>224</v>
      </c>
      <c r="B64" s="549" t="s">
        <v>149</v>
      </c>
      <c r="C64" s="536">
        <v>2005</v>
      </c>
      <c r="D64" s="579" t="s">
        <v>282</v>
      </c>
      <c r="E64" s="386">
        <v>6.48</v>
      </c>
      <c r="F64" s="656">
        <v>9.64</v>
      </c>
      <c r="G64" s="1001">
        <f t="shared" si="4"/>
        <v>36</v>
      </c>
      <c r="H64" s="953"/>
      <c r="I64" s="277">
        <v>629</v>
      </c>
      <c r="J64" s="270">
        <v>638</v>
      </c>
      <c r="K64" s="293">
        <v>651</v>
      </c>
      <c r="L64" s="341">
        <v>45</v>
      </c>
      <c r="M64" s="1013"/>
      <c r="N64" s="277">
        <v>780</v>
      </c>
      <c r="O64" s="270">
        <v>572</v>
      </c>
      <c r="P64" s="883">
        <v>718</v>
      </c>
      <c r="Q64" s="959">
        <v>28</v>
      </c>
      <c r="R64" s="953"/>
      <c r="S64" s="773">
        <v>39</v>
      </c>
      <c r="T64" s="1029">
        <f t="shared" si="5"/>
        <v>39</v>
      </c>
      <c r="U64" s="1036"/>
      <c r="V64" s="986">
        <f t="shared" si="6"/>
        <v>148</v>
      </c>
      <c r="W64" s="691">
        <f t="shared" si="7"/>
        <v>56</v>
      </c>
      <c r="X64" s="704">
        <v>56</v>
      </c>
      <c r="Y64" s="704"/>
    </row>
    <row r="65" spans="1:25" ht="15.75" thickBot="1">
      <c r="A65" s="981" t="s">
        <v>202</v>
      </c>
      <c r="B65" s="613" t="s">
        <v>203</v>
      </c>
      <c r="C65" s="578">
        <v>2005</v>
      </c>
      <c r="D65" s="591" t="s">
        <v>201</v>
      </c>
      <c r="E65" s="380">
        <v>6.55</v>
      </c>
      <c r="F65" s="656">
        <v>7.35</v>
      </c>
      <c r="G65" s="1001">
        <f t="shared" si="4"/>
        <v>34.999999999999993</v>
      </c>
      <c r="H65" s="951"/>
      <c r="I65" s="278">
        <v>538</v>
      </c>
      <c r="J65" s="271">
        <v>607</v>
      </c>
      <c r="K65" s="301">
        <v>598</v>
      </c>
      <c r="L65" s="342">
        <v>35</v>
      </c>
      <c r="M65" s="1020"/>
      <c r="N65" s="277">
        <v>702</v>
      </c>
      <c r="O65" s="809">
        <v>748</v>
      </c>
      <c r="P65" s="301">
        <v>719</v>
      </c>
      <c r="Q65" s="805">
        <v>24</v>
      </c>
      <c r="R65" s="951"/>
      <c r="S65" s="313">
        <v>51</v>
      </c>
      <c r="T65" s="1029">
        <f t="shared" si="5"/>
        <v>51</v>
      </c>
      <c r="U65" s="1036"/>
      <c r="V65" s="998">
        <f t="shared" si="6"/>
        <v>145</v>
      </c>
      <c r="W65" s="691">
        <f t="shared" si="7"/>
        <v>57</v>
      </c>
      <c r="X65" s="704">
        <v>57</v>
      </c>
      <c r="Y65" s="704"/>
    </row>
    <row r="66" spans="1:25" ht="15.75" thickBot="1">
      <c r="A66" s="793"/>
      <c r="B66" s="532"/>
      <c r="C66" s="525"/>
      <c r="D66" s="589"/>
      <c r="E66" s="376"/>
      <c r="F66" s="657"/>
      <c r="G66" s="932"/>
      <c r="H66" s="984"/>
      <c r="I66" s="282"/>
      <c r="J66" s="281"/>
      <c r="K66" s="194"/>
      <c r="L66" s="343"/>
      <c r="M66" s="810"/>
      <c r="N66" s="277"/>
      <c r="O66" s="270"/>
      <c r="P66" s="194"/>
      <c r="Q66" s="339"/>
      <c r="R66" s="960"/>
      <c r="S66" s="304"/>
      <c r="T66" s="934"/>
      <c r="U66" s="985"/>
      <c r="V66" s="961"/>
      <c r="W66" s="691"/>
      <c r="Y66" s="704"/>
    </row>
    <row r="67" spans="1:25" ht="15.75" thickBot="1">
      <c r="A67" s="793"/>
      <c r="B67" s="532"/>
      <c r="C67" s="525"/>
      <c r="D67" s="713"/>
      <c r="E67" s="382"/>
      <c r="F67" s="287"/>
      <c r="G67" s="682"/>
      <c r="H67" s="699"/>
      <c r="I67" s="277"/>
      <c r="J67" s="270"/>
      <c r="K67" s="194"/>
      <c r="L67" s="343"/>
      <c r="M67" s="695"/>
      <c r="N67" s="277"/>
      <c r="O67" s="270"/>
      <c r="P67" s="194"/>
      <c r="Q67" s="339"/>
      <c r="R67" s="700"/>
      <c r="S67" s="304"/>
      <c r="T67" s="705"/>
      <c r="U67" s="978"/>
      <c r="V67" s="690"/>
      <c r="W67" s="691"/>
      <c r="Y67" s="704"/>
    </row>
    <row r="68" spans="1:25" ht="15.75" thickBot="1">
      <c r="A68" s="980"/>
      <c r="B68" s="646"/>
      <c r="C68" s="645"/>
      <c r="D68" s="721"/>
      <c r="E68" s="399"/>
      <c r="F68" s="656"/>
      <c r="G68" s="682"/>
      <c r="H68" s="931"/>
      <c r="I68" s="278"/>
      <c r="J68" s="271"/>
      <c r="K68" s="302"/>
      <c r="L68" s="344"/>
      <c r="M68" s="814"/>
      <c r="N68" s="278"/>
      <c r="O68" s="271"/>
      <c r="P68" s="301"/>
      <c r="Q68" s="336"/>
      <c r="R68" s="812"/>
      <c r="S68" s="313"/>
      <c r="T68" s="705"/>
      <c r="U68" s="978"/>
      <c r="V68" s="690"/>
      <c r="W68" s="691"/>
      <c r="Y68" s="704"/>
    </row>
    <row r="69" spans="1:25" ht="15.75" thickBot="1">
      <c r="A69" s="981"/>
      <c r="B69" s="613"/>
      <c r="C69" s="578"/>
      <c r="D69" s="713"/>
      <c r="E69" s="762"/>
      <c r="F69" s="660"/>
      <c r="G69" s="682"/>
      <c r="H69" s="694"/>
      <c r="I69" s="278"/>
      <c r="J69" s="809"/>
      <c r="K69" s="301"/>
      <c r="L69" s="342"/>
      <c r="M69" s="701"/>
      <c r="N69" s="277"/>
      <c r="O69" s="809"/>
      <c r="P69" s="301"/>
      <c r="Q69" s="336"/>
      <c r="R69" s="696"/>
      <c r="S69" s="312"/>
      <c r="T69" s="705"/>
      <c r="U69" s="978"/>
      <c r="V69" s="690"/>
      <c r="W69" s="691"/>
      <c r="Y69" s="704"/>
    </row>
    <row r="70" spans="1:25" ht="15.75" thickBot="1">
      <c r="A70" s="793"/>
      <c r="B70" s="532"/>
      <c r="C70" s="525"/>
      <c r="D70" s="589"/>
      <c r="E70" s="376"/>
      <c r="F70" s="287"/>
      <c r="G70" s="682"/>
      <c r="H70" s="694"/>
      <c r="I70" s="282"/>
      <c r="J70" s="270"/>
      <c r="K70" s="194"/>
      <c r="L70" s="343"/>
      <c r="M70" s="695"/>
      <c r="N70" s="277"/>
      <c r="O70" s="270"/>
      <c r="P70" s="194"/>
      <c r="Q70" s="334"/>
      <c r="R70" s="700"/>
      <c r="S70" s="304"/>
      <c r="T70" s="705"/>
      <c r="U70" s="978"/>
      <c r="V70" s="690"/>
      <c r="W70" s="691"/>
      <c r="Y70" s="704"/>
    </row>
    <row r="71" spans="1:25" ht="15.75" thickBot="1">
      <c r="A71" s="518"/>
      <c r="B71" s="518"/>
      <c r="C71" s="582"/>
      <c r="D71" s="579"/>
      <c r="E71" s="386"/>
      <c r="F71" s="287"/>
      <c r="G71" s="682"/>
      <c r="H71" s="694"/>
      <c r="I71" s="277"/>
      <c r="J71" s="270"/>
      <c r="K71" s="194"/>
      <c r="L71" s="343"/>
      <c r="M71" s="701"/>
      <c r="N71" s="277"/>
      <c r="O71" s="270"/>
      <c r="P71" s="194"/>
      <c r="Q71" s="339"/>
      <c r="R71" s="696"/>
      <c r="S71" s="304"/>
      <c r="T71" s="705"/>
      <c r="U71" s="982"/>
      <c r="V71" s="690"/>
      <c r="W71" s="691"/>
      <c r="Y71" s="704"/>
    </row>
    <row r="72" spans="1:25" ht="15.75" thickBot="1">
      <c r="A72" s="793"/>
      <c r="B72" s="532"/>
      <c r="C72" s="525"/>
      <c r="D72" s="537"/>
      <c r="E72" s="382"/>
      <c r="F72" s="658"/>
      <c r="G72" s="682"/>
      <c r="H72" s="957"/>
      <c r="I72" s="277"/>
      <c r="J72" s="270"/>
      <c r="K72" s="194"/>
      <c r="L72" s="341"/>
      <c r="M72" s="693"/>
      <c r="N72" s="277"/>
      <c r="O72" s="270"/>
      <c r="P72" s="316"/>
      <c r="Q72" s="959"/>
      <c r="R72" s="936"/>
      <c r="S72" s="431"/>
      <c r="T72" s="705"/>
      <c r="U72" s="948"/>
      <c r="V72" s="692"/>
      <c r="W72" s="691"/>
      <c r="Y72" s="704"/>
    </row>
    <row r="73" spans="1:25" ht="15.75" thickBot="1">
      <c r="A73" s="71"/>
      <c r="B73" s="70"/>
      <c r="C73" s="69"/>
      <c r="D73" s="179"/>
      <c r="E73" s="392"/>
      <c r="F73" s="967"/>
      <c r="G73" s="475"/>
      <c r="H73" s="962"/>
      <c r="I73" s="968"/>
      <c r="J73" s="969"/>
      <c r="K73" s="970"/>
      <c r="L73" s="971"/>
      <c r="M73" s="963"/>
      <c r="N73" s="972"/>
      <c r="O73" s="973"/>
      <c r="P73" s="974"/>
      <c r="Q73" s="971"/>
      <c r="R73" s="964"/>
      <c r="S73" s="975"/>
      <c r="T73" s="976"/>
      <c r="U73" s="965"/>
      <c r="V73" s="238"/>
      <c r="W73" s="116"/>
    </row>
    <row r="74" spans="1:25" ht="15.75" thickBot="1">
      <c r="A74" s="32"/>
      <c r="B74" s="34"/>
      <c r="C74" s="30"/>
      <c r="D74" s="129"/>
      <c r="E74" s="408"/>
      <c r="F74" s="237"/>
      <c r="G74" s="160"/>
      <c r="H74" s="400"/>
      <c r="I74" s="358"/>
      <c r="J74" s="359"/>
      <c r="K74" s="356"/>
      <c r="L74" s="357"/>
      <c r="M74" s="402"/>
      <c r="N74" s="360"/>
      <c r="O74" s="361"/>
      <c r="P74" s="369"/>
      <c r="Q74" s="357"/>
      <c r="R74" s="404"/>
      <c r="S74" s="373"/>
      <c r="T74" s="371"/>
      <c r="U74" s="406"/>
      <c r="V74" s="239"/>
      <c r="W74" s="116"/>
    </row>
    <row r="75" spans="1:25" ht="15.75" thickBot="1">
      <c r="A75" s="75"/>
      <c r="B75" s="74"/>
      <c r="C75" s="73"/>
      <c r="D75" s="193"/>
      <c r="E75" s="392"/>
      <c r="F75" s="237"/>
      <c r="G75" s="160"/>
      <c r="H75" s="400"/>
      <c r="I75" s="358"/>
      <c r="J75" s="359"/>
      <c r="K75" s="356"/>
      <c r="L75" s="357"/>
      <c r="M75" s="402"/>
      <c r="N75" s="360"/>
      <c r="O75" s="361"/>
      <c r="P75" s="369"/>
      <c r="Q75" s="357"/>
      <c r="R75" s="404"/>
      <c r="S75" s="373"/>
      <c r="T75" s="371"/>
      <c r="U75" s="406"/>
      <c r="V75" s="239"/>
      <c r="W75" s="116"/>
    </row>
    <row r="76" spans="1:25" ht="15.75" thickBot="1">
      <c r="A76" s="67"/>
      <c r="B76" s="66"/>
      <c r="C76" s="65"/>
      <c r="D76" s="130"/>
      <c r="E76" s="408"/>
      <c r="F76" s="409"/>
      <c r="G76" s="267"/>
      <c r="H76" s="401"/>
      <c r="I76" s="362"/>
      <c r="J76" s="363"/>
      <c r="K76" s="364"/>
      <c r="L76" s="365"/>
      <c r="M76" s="403"/>
      <c r="N76" s="366"/>
      <c r="O76" s="367"/>
      <c r="P76" s="370"/>
      <c r="Q76" s="368"/>
      <c r="R76" s="405"/>
      <c r="S76" s="374"/>
      <c r="T76" s="372"/>
      <c r="U76" s="407"/>
      <c r="V76" s="268"/>
      <c r="W76" s="116"/>
    </row>
  </sheetData>
  <sortState xmlns:xlrd2="http://schemas.microsoft.com/office/spreadsheetml/2017/richdata2" ref="A8:W68">
    <sortCondition descending="1" ref="V8:V68"/>
    <sortCondition descending="1" ref="G8:G68"/>
  </sortState>
  <mergeCells count="8">
    <mergeCell ref="A1:W2"/>
    <mergeCell ref="A3:W3"/>
    <mergeCell ref="A4:W4"/>
    <mergeCell ref="A5:W5"/>
    <mergeCell ref="F7:H7"/>
    <mergeCell ref="K7:M7"/>
    <mergeCell ref="P7:R7"/>
    <mergeCell ref="S7:U7"/>
  </mergeCells>
  <pageMargins left="0.7" right="0.7" top="0.78740157499999996" bottom="0.78740157499999996" header="0.3" footer="0.3"/>
  <pageSetup paperSize="9" scale="4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I52"/>
  <sheetViews>
    <sheetView tabSelected="1" topLeftCell="A19" zoomScaleNormal="100" workbookViewId="0">
      <selection activeCell="E32" sqref="E32"/>
    </sheetView>
  </sheetViews>
  <sheetFormatPr defaultRowHeight="15"/>
  <cols>
    <col min="1" max="1" width="11.28515625" customWidth="1"/>
    <col min="2" max="2" width="47.7109375" customWidth="1"/>
    <col min="3" max="3" width="17.140625" customWidth="1"/>
  </cols>
  <sheetData>
    <row r="1" spans="1:9" ht="23.25">
      <c r="A1" s="1105" t="s">
        <v>75</v>
      </c>
      <c r="B1" s="1105"/>
      <c r="C1" s="1105"/>
      <c r="D1" s="161"/>
      <c r="E1" s="161"/>
      <c r="F1" s="161"/>
      <c r="G1" s="161"/>
      <c r="H1" s="161"/>
      <c r="I1" s="161"/>
    </row>
    <row r="2" spans="1:9">
      <c r="B2" s="1"/>
    </row>
    <row r="3" spans="1:9" ht="15.75">
      <c r="A3" s="1134" t="s">
        <v>39</v>
      </c>
      <c r="B3" s="1134"/>
      <c r="C3" s="628"/>
      <c r="G3" s="62"/>
      <c r="H3" s="62"/>
    </row>
    <row r="5" spans="1:9" ht="15.75">
      <c r="B5" s="162" t="s">
        <v>211</v>
      </c>
    </row>
    <row r="7" spans="1:9" ht="15.75">
      <c r="B7" s="53"/>
      <c r="C7" s="163"/>
      <c r="F7" s="1"/>
    </row>
    <row r="8" spans="1:9" ht="15.75">
      <c r="B8" s="164" t="s">
        <v>76</v>
      </c>
      <c r="C8" s="163"/>
      <c r="F8" s="1"/>
    </row>
    <row r="9" spans="1:9" ht="16.5" thickBot="1">
      <c r="B9" s="53"/>
      <c r="F9" s="1"/>
    </row>
    <row r="10" spans="1:9" ht="15.75" thickTop="1">
      <c r="A10" s="1126" t="s">
        <v>9</v>
      </c>
      <c r="B10" s="1135" t="s">
        <v>6</v>
      </c>
      <c r="C10" s="1132" t="s">
        <v>32</v>
      </c>
      <c r="D10" s="57"/>
      <c r="E10" s="57"/>
      <c r="F10" s="165"/>
    </row>
    <row r="11" spans="1:9">
      <c r="A11" s="1127"/>
      <c r="B11" s="1136"/>
      <c r="C11" s="1133"/>
      <c r="D11" s="57"/>
      <c r="E11" s="57"/>
      <c r="F11" s="1125"/>
    </row>
    <row r="12" spans="1:9" ht="15.75" thickBot="1">
      <c r="A12" s="1128"/>
      <c r="B12" s="1137"/>
      <c r="C12" s="1133"/>
      <c r="D12" s="165"/>
      <c r="E12" s="236"/>
      <c r="F12" s="1125"/>
    </row>
    <row r="13" spans="1:9" ht="18.75" customHeight="1">
      <c r="A13" s="166">
        <v>1</v>
      </c>
      <c r="B13" s="1138" t="s">
        <v>47</v>
      </c>
      <c r="C13" s="1065">
        <v>718</v>
      </c>
      <c r="D13" s="167"/>
      <c r="E13" s="168"/>
      <c r="F13" s="52"/>
    </row>
    <row r="14" spans="1:9" ht="18.75" customHeight="1">
      <c r="A14" s="169">
        <v>2</v>
      </c>
      <c r="B14" s="1139" t="s">
        <v>87</v>
      </c>
      <c r="C14" s="1066">
        <v>682</v>
      </c>
      <c r="D14" s="167"/>
      <c r="E14" s="168"/>
      <c r="F14" s="52"/>
    </row>
    <row r="15" spans="1:9" ht="18.75" customHeight="1">
      <c r="A15" s="175">
        <v>3</v>
      </c>
      <c r="B15" s="1140" t="s">
        <v>236</v>
      </c>
      <c r="C15" s="1066">
        <v>675</v>
      </c>
      <c r="D15" s="167"/>
      <c r="E15" s="168"/>
      <c r="F15" s="789"/>
    </row>
    <row r="16" spans="1:9" ht="18.75" customHeight="1">
      <c r="A16" s="169">
        <v>4</v>
      </c>
      <c r="B16" s="1141" t="s">
        <v>89</v>
      </c>
      <c r="C16" s="1067">
        <v>639</v>
      </c>
      <c r="D16" s="167"/>
      <c r="E16" s="168"/>
      <c r="F16" s="52"/>
    </row>
    <row r="17" spans="1:7" ht="18.75" customHeight="1">
      <c r="A17" s="175">
        <v>5</v>
      </c>
      <c r="B17" s="1142" t="s">
        <v>179</v>
      </c>
      <c r="C17" s="1067">
        <v>623</v>
      </c>
      <c r="D17" s="167"/>
      <c r="E17" s="168"/>
      <c r="F17" s="789"/>
    </row>
    <row r="18" spans="1:7" ht="18.75" customHeight="1">
      <c r="A18" s="169">
        <v>6</v>
      </c>
      <c r="B18" s="1139" t="s">
        <v>165</v>
      </c>
      <c r="C18" s="1067">
        <v>622</v>
      </c>
      <c r="D18" s="167"/>
      <c r="E18" s="168"/>
      <c r="F18" s="52"/>
    </row>
    <row r="19" spans="1:7" ht="18.75" customHeight="1">
      <c r="A19" s="175">
        <v>7</v>
      </c>
      <c r="B19" s="1142" t="s">
        <v>241</v>
      </c>
      <c r="C19" s="1067">
        <v>619</v>
      </c>
      <c r="D19" s="167"/>
      <c r="E19" s="168"/>
      <c r="F19" s="52"/>
    </row>
    <row r="20" spans="1:7" ht="18.75" customHeight="1">
      <c r="A20" s="169">
        <v>8</v>
      </c>
      <c r="B20" s="1143" t="s">
        <v>262</v>
      </c>
      <c r="C20" s="1067">
        <v>605</v>
      </c>
      <c r="D20" s="167"/>
      <c r="E20" s="168"/>
      <c r="F20" s="830"/>
      <c r="G20" s="789"/>
    </row>
    <row r="21" spans="1:7" ht="18.75" customHeight="1">
      <c r="A21" s="175">
        <v>9</v>
      </c>
      <c r="B21" s="1139" t="s">
        <v>43</v>
      </c>
      <c r="C21" s="1067">
        <v>597</v>
      </c>
      <c r="D21" s="167"/>
      <c r="E21" s="168"/>
      <c r="F21" s="831"/>
    </row>
    <row r="22" spans="1:7" ht="18.75" customHeight="1">
      <c r="A22" s="176">
        <v>10</v>
      </c>
      <c r="B22" s="1142" t="s">
        <v>178</v>
      </c>
      <c r="C22" s="1067">
        <v>586</v>
      </c>
      <c r="D22" s="167"/>
      <c r="E22" s="168"/>
      <c r="F22" s="52"/>
    </row>
    <row r="23" spans="1:7" ht="18.75" customHeight="1">
      <c r="A23" s="169">
        <v>11</v>
      </c>
      <c r="B23" s="1144" t="s">
        <v>270</v>
      </c>
      <c r="C23" s="1067">
        <v>580</v>
      </c>
      <c r="D23" s="167"/>
      <c r="E23" s="168"/>
      <c r="F23" s="52"/>
    </row>
    <row r="24" spans="1:7" ht="18.75" customHeight="1">
      <c r="A24" s="176">
        <v>12</v>
      </c>
      <c r="B24" s="1142" t="s">
        <v>177</v>
      </c>
      <c r="C24" s="1067">
        <v>572</v>
      </c>
      <c r="D24" s="167"/>
      <c r="E24" s="168"/>
      <c r="F24" s="52"/>
      <c r="G24" s="789"/>
    </row>
    <row r="25" spans="1:7" ht="18.75" customHeight="1">
      <c r="A25" s="176">
        <v>13</v>
      </c>
      <c r="B25" s="1139" t="s">
        <v>201</v>
      </c>
      <c r="C25" s="1067">
        <v>561</v>
      </c>
      <c r="D25" s="167"/>
      <c r="E25" s="168"/>
      <c r="F25" s="52"/>
    </row>
    <row r="26" spans="1:7" ht="18.75" customHeight="1">
      <c r="A26" s="169">
        <v>14</v>
      </c>
      <c r="B26" s="1142" t="s">
        <v>176</v>
      </c>
      <c r="C26" s="1067">
        <v>557</v>
      </c>
      <c r="D26" s="167"/>
      <c r="E26" s="168"/>
      <c r="F26" s="52"/>
    </row>
    <row r="27" spans="1:7" ht="18.75" customHeight="1">
      <c r="A27" s="169">
        <v>15</v>
      </c>
      <c r="B27" s="1145" t="s">
        <v>282</v>
      </c>
      <c r="C27" s="1067">
        <v>508</v>
      </c>
      <c r="D27" s="167"/>
      <c r="E27" s="168"/>
      <c r="F27" s="52"/>
    </row>
    <row r="28" spans="1:7" ht="18.75" customHeight="1" thickBot="1">
      <c r="A28" s="171"/>
      <c r="B28" s="1063"/>
      <c r="C28" s="172"/>
      <c r="D28" s="167"/>
      <c r="E28" s="168"/>
      <c r="F28" s="52"/>
    </row>
    <row r="29" spans="1:7" ht="15.75" thickTop="1">
      <c r="A29" s="165"/>
      <c r="B29" s="233"/>
      <c r="C29" s="173"/>
      <c r="D29" s="59"/>
      <c r="F29" s="1"/>
    </row>
    <row r="30" spans="1:7" ht="15.75">
      <c r="A30" s="165"/>
      <c r="B30" s="174" t="s">
        <v>77</v>
      </c>
      <c r="C30" s="173"/>
      <c r="D30" s="59"/>
      <c r="F30" s="1"/>
    </row>
    <row r="31" spans="1:7" ht="17.25" customHeight="1" thickBot="1">
      <c r="A31" s="1105"/>
      <c r="B31" s="1105"/>
      <c r="C31" s="1105"/>
      <c r="D31" s="59"/>
      <c r="F31" s="1"/>
    </row>
    <row r="32" spans="1:7" ht="17.25" customHeight="1" thickTop="1">
      <c r="A32" s="1126" t="s">
        <v>9</v>
      </c>
      <c r="B32" s="1129" t="s">
        <v>6</v>
      </c>
      <c r="C32" s="1132" t="s">
        <v>32</v>
      </c>
      <c r="D32" s="59"/>
      <c r="F32" s="1"/>
    </row>
    <row r="33" spans="1:6" ht="17.25" customHeight="1">
      <c r="A33" s="1127"/>
      <c r="B33" s="1130"/>
      <c r="C33" s="1133"/>
      <c r="D33" s="59"/>
      <c r="F33" s="1"/>
    </row>
    <row r="34" spans="1:6" ht="15.75" thickBot="1">
      <c r="A34" s="1128"/>
      <c r="B34" s="1131"/>
      <c r="C34" s="1133"/>
      <c r="D34" s="493"/>
    </row>
    <row r="35" spans="1:6" ht="18.75" customHeight="1">
      <c r="A35" s="166">
        <v>1</v>
      </c>
      <c r="B35" s="1138" t="s">
        <v>39</v>
      </c>
      <c r="C35" s="1065">
        <v>873.5</v>
      </c>
    </row>
    <row r="36" spans="1:6" ht="18.75" customHeight="1">
      <c r="A36" s="169">
        <v>2</v>
      </c>
      <c r="B36" s="1142" t="s">
        <v>165</v>
      </c>
      <c r="C36" s="1067">
        <v>826</v>
      </c>
    </row>
    <row r="37" spans="1:6" ht="18.75" customHeight="1">
      <c r="A37" s="177">
        <v>3</v>
      </c>
      <c r="B37" s="1139" t="s">
        <v>181</v>
      </c>
      <c r="C37" s="1067">
        <v>686.5</v>
      </c>
    </row>
    <row r="38" spans="1:6" ht="18.75" customHeight="1">
      <c r="A38" s="169">
        <v>4</v>
      </c>
      <c r="B38" s="1142" t="s">
        <v>176</v>
      </c>
      <c r="C38" s="1067">
        <v>679.5</v>
      </c>
    </row>
    <row r="39" spans="1:6" ht="18.75" customHeight="1">
      <c r="A39" s="169">
        <v>5</v>
      </c>
      <c r="B39" s="1146" t="s">
        <v>182</v>
      </c>
      <c r="C39" s="1067">
        <v>654.5</v>
      </c>
      <c r="F39" s="149"/>
    </row>
    <row r="40" spans="1:6" ht="18.75" customHeight="1">
      <c r="A40" s="169">
        <v>6</v>
      </c>
      <c r="B40" s="1147" t="s">
        <v>252</v>
      </c>
      <c r="C40" s="1067">
        <v>632.5</v>
      </c>
    </row>
    <row r="41" spans="1:6" ht="18.75" customHeight="1">
      <c r="A41" s="175">
        <v>7</v>
      </c>
      <c r="B41" s="1146" t="s">
        <v>180</v>
      </c>
      <c r="C41" s="1067">
        <v>630</v>
      </c>
    </row>
    <row r="42" spans="1:6" ht="18.75" customHeight="1">
      <c r="A42" s="169">
        <v>8</v>
      </c>
      <c r="B42" s="1146" t="s">
        <v>12</v>
      </c>
      <c r="C42" s="1067">
        <v>624</v>
      </c>
      <c r="F42" s="832"/>
    </row>
    <row r="43" spans="1:6" ht="18.75" customHeight="1">
      <c r="A43" s="177">
        <v>9</v>
      </c>
      <c r="B43" s="1147" t="s">
        <v>270</v>
      </c>
      <c r="C43" s="1067">
        <v>617.5</v>
      </c>
    </row>
    <row r="44" spans="1:6" ht="18.75" customHeight="1">
      <c r="A44" s="169">
        <v>10</v>
      </c>
      <c r="B44" s="1146" t="s">
        <v>185</v>
      </c>
      <c r="C44" s="1067">
        <v>613</v>
      </c>
    </row>
    <row r="45" spans="1:6" ht="18.75" customHeight="1">
      <c r="A45" s="169">
        <v>11</v>
      </c>
      <c r="B45" s="1139" t="s">
        <v>179</v>
      </c>
      <c r="C45" s="1067">
        <v>610.5</v>
      </c>
      <c r="F45" s="789"/>
    </row>
    <row r="46" spans="1:6" ht="18.75" customHeight="1">
      <c r="A46" s="169">
        <v>12</v>
      </c>
      <c r="B46" s="1139" t="s">
        <v>184</v>
      </c>
      <c r="C46" s="1067">
        <v>596</v>
      </c>
    </row>
    <row r="47" spans="1:6" ht="18.75" customHeight="1">
      <c r="A47" s="175">
        <v>13</v>
      </c>
      <c r="B47" s="1142" t="s">
        <v>183</v>
      </c>
      <c r="C47" s="1067">
        <v>572.5</v>
      </c>
    </row>
    <row r="48" spans="1:6" ht="18.75" customHeight="1">
      <c r="A48" s="169">
        <v>14</v>
      </c>
      <c r="B48" s="1146" t="s">
        <v>235</v>
      </c>
      <c r="C48" s="1067">
        <v>562.5</v>
      </c>
    </row>
    <row r="49" spans="1:3" ht="18.75" customHeight="1">
      <c r="A49" s="175"/>
      <c r="B49" s="1068"/>
      <c r="C49" s="170"/>
    </row>
    <row r="50" spans="1:3" ht="18.75" customHeight="1">
      <c r="A50" s="176"/>
      <c r="B50" s="1069"/>
      <c r="C50" s="170"/>
    </row>
    <row r="51" spans="1:3" ht="18.75" customHeight="1" thickBot="1">
      <c r="A51" s="171"/>
      <c r="B51" s="1064"/>
      <c r="C51" s="172"/>
    </row>
    <row r="52" spans="1:3" ht="15.75" thickTop="1">
      <c r="B52" s="38"/>
    </row>
  </sheetData>
  <sortState xmlns:xlrd2="http://schemas.microsoft.com/office/spreadsheetml/2017/richdata2" ref="B37:C48">
    <sortCondition descending="1" ref="C35:C48"/>
  </sortState>
  <mergeCells count="10">
    <mergeCell ref="A1:C1"/>
    <mergeCell ref="A3:B3"/>
    <mergeCell ref="A10:A12"/>
    <mergeCell ref="B10:B12"/>
    <mergeCell ref="C10:C12"/>
    <mergeCell ref="F11:F12"/>
    <mergeCell ref="A31:C31"/>
    <mergeCell ref="A32:A34"/>
    <mergeCell ref="B32:B34"/>
    <mergeCell ref="C32:C34"/>
  </mergeCells>
  <pageMargins left="0.70866141732283472" right="0.70866141732283472" top="0.78740157480314965" bottom="0.78740157480314965" header="0.31496062992125984" footer="0.31496062992125984"/>
  <pageSetup paperSize="9" fitToWidth="0" orientation="portrait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N68"/>
  <sheetViews>
    <sheetView topLeftCell="A37" zoomScale="130" zoomScaleNormal="130" zoomScaleSheetLayoutView="120" workbookViewId="0">
      <selection activeCell="I7" sqref="I7:I60"/>
    </sheetView>
  </sheetViews>
  <sheetFormatPr defaultRowHeight="15"/>
  <cols>
    <col min="1" max="1" width="13.5703125" customWidth="1"/>
    <col min="2" max="2" width="12.28515625" customWidth="1"/>
    <col min="3" max="3" width="10.28515625" style="1" customWidth="1"/>
    <col min="4" max="4" width="32.42578125" customWidth="1"/>
  </cols>
  <sheetData>
    <row r="1" spans="1:14" ht="19.5" customHeight="1">
      <c r="A1" s="1078" t="s">
        <v>14</v>
      </c>
      <c r="B1" s="1078"/>
      <c r="C1" s="1078"/>
      <c r="D1" s="1078"/>
      <c r="E1" s="1078"/>
      <c r="F1" s="1078"/>
      <c r="G1" s="1078"/>
      <c r="H1" s="1078"/>
      <c r="I1" s="1078"/>
      <c r="J1" s="7"/>
      <c r="K1" s="7"/>
      <c r="L1" s="7"/>
      <c r="M1" s="7"/>
      <c r="N1" s="8"/>
    </row>
    <row r="2" spans="1:14" ht="15" customHeight="1">
      <c r="A2" s="14" t="s">
        <v>1</v>
      </c>
      <c r="C2" s="15"/>
      <c r="D2" s="12"/>
      <c r="E2" s="1079" t="s">
        <v>206</v>
      </c>
      <c r="F2" s="1080"/>
      <c r="G2" s="1080"/>
      <c r="H2" s="1080"/>
      <c r="I2" s="1080"/>
      <c r="J2" s="7"/>
      <c r="K2" s="7"/>
      <c r="L2" s="7"/>
      <c r="M2" s="7"/>
      <c r="N2" s="8"/>
    </row>
    <row r="3" spans="1:14" ht="15" customHeight="1">
      <c r="A3" s="1083" t="s">
        <v>15</v>
      </c>
      <c r="B3" s="1083"/>
      <c r="C3" s="1083"/>
      <c r="D3" s="1083"/>
      <c r="E3" s="1083"/>
      <c r="F3" s="1083"/>
      <c r="G3" s="1083"/>
      <c r="H3" s="1083"/>
      <c r="I3" s="1083"/>
      <c r="J3" s="7">
        <v>900</v>
      </c>
      <c r="K3" s="7"/>
      <c r="L3" s="7"/>
      <c r="M3" s="7"/>
      <c r="N3" s="8"/>
    </row>
    <row r="4" spans="1:14" ht="15" customHeight="1" thickBot="1">
      <c r="A4" s="3"/>
      <c r="B4" s="9"/>
      <c r="C4" s="9"/>
      <c r="D4" s="9"/>
      <c r="E4" s="9"/>
      <c r="F4" s="9"/>
      <c r="G4" s="9"/>
      <c r="H4" s="9"/>
      <c r="I4" s="9"/>
      <c r="J4" s="7" t="s">
        <v>188</v>
      </c>
      <c r="K4" s="7"/>
      <c r="L4" s="7"/>
      <c r="M4" s="7"/>
      <c r="N4" s="8"/>
    </row>
    <row r="5" spans="1:14" ht="27" thickTop="1" thickBot="1">
      <c r="A5" s="27" t="s">
        <v>3</v>
      </c>
      <c r="B5" s="17" t="s">
        <v>4</v>
      </c>
      <c r="C5" s="136" t="s">
        <v>5</v>
      </c>
      <c r="D5" s="29" t="s">
        <v>6</v>
      </c>
      <c r="E5" s="27" t="s">
        <v>16</v>
      </c>
      <c r="F5" s="17" t="s">
        <v>17</v>
      </c>
      <c r="G5" s="28" t="s">
        <v>18</v>
      </c>
      <c r="H5" s="17" t="s">
        <v>8</v>
      </c>
      <c r="I5" s="29" t="s">
        <v>9</v>
      </c>
      <c r="J5" s="36"/>
      <c r="K5" s="138"/>
      <c r="L5" s="3">
        <v>1</v>
      </c>
      <c r="M5" s="3">
        <v>2</v>
      </c>
      <c r="N5" s="3">
        <v>3</v>
      </c>
    </row>
    <row r="6" spans="1:14" ht="15" customHeight="1">
      <c r="A6" s="517" t="s">
        <v>150</v>
      </c>
      <c r="B6" s="543" t="s">
        <v>151</v>
      </c>
      <c r="C6" s="542">
        <v>2005</v>
      </c>
      <c r="D6" s="623" t="s">
        <v>82</v>
      </c>
      <c r="E6" s="417">
        <v>1003</v>
      </c>
      <c r="F6" s="276">
        <v>1019</v>
      </c>
      <c r="G6" s="494">
        <v>995</v>
      </c>
      <c r="H6" s="906">
        <v>87</v>
      </c>
      <c r="I6" s="150">
        <v>1</v>
      </c>
      <c r="J6" s="733">
        <f t="shared" ref="J6:J37" si="0">FLOOR(L6,10)</f>
        <v>1010</v>
      </c>
      <c r="K6" s="152"/>
      <c r="L6" s="734">
        <f t="shared" ref="L6:L37" si="1">MAX(E6:G6)</f>
        <v>1019</v>
      </c>
      <c r="M6" s="734">
        <f t="shared" ref="M6:M37" si="2">SUM(E6:G6)-L6-N6</f>
        <v>1003</v>
      </c>
      <c r="N6" s="734">
        <f t="shared" ref="N6:N37" si="3">MIN(E6:G6)</f>
        <v>995</v>
      </c>
    </row>
    <row r="7" spans="1:14" ht="15.75" customHeight="1">
      <c r="A7" s="514" t="s">
        <v>152</v>
      </c>
      <c r="B7" s="545" t="s">
        <v>153</v>
      </c>
      <c r="C7" s="546">
        <v>2004</v>
      </c>
      <c r="D7" s="618" t="s">
        <v>82</v>
      </c>
      <c r="E7" s="314">
        <v>940</v>
      </c>
      <c r="F7" s="282">
        <v>973</v>
      </c>
      <c r="G7" s="495">
        <v>0</v>
      </c>
      <c r="H7" s="906">
        <v>79</v>
      </c>
      <c r="I7" s="151">
        <v>2</v>
      </c>
      <c r="J7" s="733">
        <f t="shared" si="0"/>
        <v>970</v>
      </c>
      <c r="K7" s="152"/>
      <c r="L7" s="734">
        <f t="shared" si="1"/>
        <v>973</v>
      </c>
      <c r="M7" s="734">
        <f t="shared" si="2"/>
        <v>940</v>
      </c>
      <c r="N7" s="734">
        <f t="shared" si="3"/>
        <v>0</v>
      </c>
    </row>
    <row r="8" spans="1:14">
      <c r="A8" s="517" t="s">
        <v>189</v>
      </c>
      <c r="B8" s="543" t="s">
        <v>190</v>
      </c>
      <c r="C8" s="544">
        <v>2006</v>
      </c>
      <c r="D8" s="618" t="s">
        <v>82</v>
      </c>
      <c r="E8" s="314">
        <v>913</v>
      </c>
      <c r="F8" s="282">
        <v>940</v>
      </c>
      <c r="G8" s="495">
        <v>940</v>
      </c>
      <c r="H8" s="906">
        <v>73</v>
      </c>
      <c r="I8" s="889">
        <v>3</v>
      </c>
      <c r="J8" s="733">
        <f t="shared" si="0"/>
        <v>940</v>
      </c>
      <c r="K8" s="152"/>
      <c r="L8" s="734">
        <f t="shared" si="1"/>
        <v>940</v>
      </c>
      <c r="M8" s="734">
        <f t="shared" si="2"/>
        <v>940</v>
      </c>
      <c r="N8" s="734">
        <f t="shared" si="3"/>
        <v>913</v>
      </c>
    </row>
    <row r="9" spans="1:14">
      <c r="A9" s="517" t="s">
        <v>246</v>
      </c>
      <c r="B9" s="518" t="s">
        <v>44</v>
      </c>
      <c r="C9" s="544">
        <v>2005</v>
      </c>
      <c r="D9" s="579" t="s">
        <v>160</v>
      </c>
      <c r="E9" s="314">
        <v>870</v>
      </c>
      <c r="F9" s="282">
        <v>940</v>
      </c>
      <c r="G9" s="767">
        <v>937</v>
      </c>
      <c r="H9" s="906">
        <v>73</v>
      </c>
      <c r="I9" s="151">
        <v>4</v>
      </c>
      <c r="J9" s="733">
        <f t="shared" si="0"/>
        <v>940</v>
      </c>
      <c r="K9" s="152"/>
      <c r="L9" s="734">
        <f t="shared" si="1"/>
        <v>940</v>
      </c>
      <c r="M9" s="734">
        <f t="shared" si="2"/>
        <v>937</v>
      </c>
      <c r="N9" s="734">
        <f t="shared" si="3"/>
        <v>870</v>
      </c>
    </row>
    <row r="10" spans="1:14">
      <c r="A10" s="540" t="s">
        <v>107</v>
      </c>
      <c r="B10" s="541" t="s">
        <v>41</v>
      </c>
      <c r="C10" s="542">
        <v>2003</v>
      </c>
      <c r="D10" s="537" t="s">
        <v>43</v>
      </c>
      <c r="E10" s="419">
        <v>892</v>
      </c>
      <c r="F10" s="277">
        <v>920</v>
      </c>
      <c r="G10" s="777">
        <v>910</v>
      </c>
      <c r="H10" s="907">
        <v>69</v>
      </c>
      <c r="I10" s="889">
        <v>5</v>
      </c>
      <c r="J10" s="733">
        <f t="shared" si="0"/>
        <v>920</v>
      </c>
      <c r="K10" s="152"/>
      <c r="L10" s="734">
        <f t="shared" si="1"/>
        <v>920</v>
      </c>
      <c r="M10" s="734">
        <f t="shared" si="2"/>
        <v>910</v>
      </c>
      <c r="N10" s="734">
        <f t="shared" si="3"/>
        <v>892</v>
      </c>
    </row>
    <row r="11" spans="1:14">
      <c r="A11" s="514" t="s">
        <v>99</v>
      </c>
      <c r="B11" s="521" t="s">
        <v>92</v>
      </c>
      <c r="C11" s="617">
        <v>2004</v>
      </c>
      <c r="D11" s="770" t="s">
        <v>39</v>
      </c>
      <c r="E11" s="314">
        <v>854</v>
      </c>
      <c r="F11" s="890">
        <v>906</v>
      </c>
      <c r="G11" s="502">
        <v>920</v>
      </c>
      <c r="H11" s="908">
        <v>69</v>
      </c>
      <c r="I11" s="889">
        <v>6</v>
      </c>
      <c r="J11" s="733">
        <f t="shared" si="0"/>
        <v>920</v>
      </c>
      <c r="K11" s="152"/>
      <c r="L11" s="734">
        <f t="shared" si="1"/>
        <v>920</v>
      </c>
      <c r="M11" s="734">
        <f t="shared" si="2"/>
        <v>906</v>
      </c>
      <c r="N11" s="734">
        <f t="shared" si="3"/>
        <v>854</v>
      </c>
    </row>
    <row r="12" spans="1:14">
      <c r="A12" s="517" t="s">
        <v>108</v>
      </c>
      <c r="B12" s="518" t="s">
        <v>11</v>
      </c>
      <c r="C12" s="519">
        <v>2006</v>
      </c>
      <c r="D12" s="579" t="s">
        <v>43</v>
      </c>
      <c r="E12" s="314">
        <v>900</v>
      </c>
      <c r="F12" s="282">
        <v>903</v>
      </c>
      <c r="G12" s="495">
        <v>915</v>
      </c>
      <c r="H12" s="906">
        <v>67</v>
      </c>
      <c r="I12" s="151">
        <v>7</v>
      </c>
      <c r="J12" s="733">
        <f t="shared" si="0"/>
        <v>910</v>
      </c>
      <c r="K12" s="152"/>
      <c r="L12" s="734">
        <f t="shared" si="1"/>
        <v>915</v>
      </c>
      <c r="M12" s="734">
        <f t="shared" si="2"/>
        <v>903</v>
      </c>
      <c r="N12" s="734">
        <f t="shared" si="3"/>
        <v>900</v>
      </c>
    </row>
    <row r="13" spans="1:14">
      <c r="A13" s="517" t="s">
        <v>250</v>
      </c>
      <c r="B13" s="518" t="s">
        <v>46</v>
      </c>
      <c r="C13" s="519">
        <v>2004</v>
      </c>
      <c r="D13" s="579" t="s">
        <v>252</v>
      </c>
      <c r="E13" s="314">
        <v>900</v>
      </c>
      <c r="F13" s="282">
        <v>895</v>
      </c>
      <c r="G13" s="495">
        <v>911</v>
      </c>
      <c r="H13" s="906">
        <v>67</v>
      </c>
      <c r="I13" s="889">
        <v>8</v>
      </c>
      <c r="J13" s="733">
        <f t="shared" si="0"/>
        <v>910</v>
      </c>
      <c r="K13" s="152"/>
      <c r="L13" s="734">
        <f t="shared" si="1"/>
        <v>911</v>
      </c>
      <c r="M13" s="734">
        <f t="shared" si="2"/>
        <v>900</v>
      </c>
      <c r="N13" s="734">
        <f t="shared" si="3"/>
        <v>895</v>
      </c>
    </row>
    <row r="14" spans="1:14">
      <c r="A14" s="540" t="s">
        <v>170</v>
      </c>
      <c r="B14" s="549" t="s">
        <v>45</v>
      </c>
      <c r="C14" s="550">
        <v>2005</v>
      </c>
      <c r="D14" s="600" t="s">
        <v>79</v>
      </c>
      <c r="E14" s="419">
        <v>884</v>
      </c>
      <c r="F14" s="277">
        <v>900</v>
      </c>
      <c r="G14" s="777">
        <v>895</v>
      </c>
      <c r="H14" s="907">
        <v>65</v>
      </c>
      <c r="I14" s="889">
        <v>9</v>
      </c>
      <c r="J14" s="733">
        <f t="shared" si="0"/>
        <v>900</v>
      </c>
      <c r="K14" s="152"/>
      <c r="L14" s="734">
        <f t="shared" si="1"/>
        <v>900</v>
      </c>
      <c r="M14" s="734">
        <f t="shared" si="2"/>
        <v>895</v>
      </c>
      <c r="N14" s="734">
        <f t="shared" si="3"/>
        <v>884</v>
      </c>
    </row>
    <row r="15" spans="1:14">
      <c r="A15" s="517" t="s">
        <v>146</v>
      </c>
      <c r="B15" s="518" t="s">
        <v>116</v>
      </c>
      <c r="C15" s="519">
        <v>2005</v>
      </c>
      <c r="D15" s="600" t="s">
        <v>141</v>
      </c>
      <c r="E15" s="314">
        <v>866</v>
      </c>
      <c r="F15" s="282">
        <v>862</v>
      </c>
      <c r="G15" s="495">
        <v>900</v>
      </c>
      <c r="H15" s="906">
        <v>65</v>
      </c>
      <c r="I15" s="151">
        <v>10</v>
      </c>
      <c r="J15" s="733">
        <f t="shared" si="0"/>
        <v>900</v>
      </c>
      <c r="K15" s="152"/>
      <c r="L15" s="734">
        <f t="shared" si="1"/>
        <v>900</v>
      </c>
      <c r="M15" s="734">
        <f t="shared" si="2"/>
        <v>866</v>
      </c>
      <c r="N15" s="734">
        <f t="shared" si="3"/>
        <v>862</v>
      </c>
    </row>
    <row r="16" spans="1:14">
      <c r="A16" s="517" t="s">
        <v>263</v>
      </c>
      <c r="B16" s="518" t="s">
        <v>264</v>
      </c>
      <c r="C16" s="550">
        <v>2006</v>
      </c>
      <c r="D16" s="600" t="s">
        <v>270</v>
      </c>
      <c r="E16" s="314">
        <v>876</v>
      </c>
      <c r="F16" s="282">
        <v>883</v>
      </c>
      <c r="G16" s="495">
        <v>895</v>
      </c>
      <c r="H16" s="906">
        <v>63</v>
      </c>
      <c r="I16" s="151">
        <v>11</v>
      </c>
      <c r="J16" s="733">
        <f t="shared" si="0"/>
        <v>890</v>
      </c>
      <c r="K16" s="152"/>
      <c r="L16" s="734">
        <f t="shared" si="1"/>
        <v>895</v>
      </c>
      <c r="M16" s="734">
        <f t="shared" si="2"/>
        <v>883</v>
      </c>
      <c r="N16" s="734">
        <f t="shared" si="3"/>
        <v>876</v>
      </c>
    </row>
    <row r="17" spans="1:14">
      <c r="A17" s="517" t="s">
        <v>243</v>
      </c>
      <c r="B17" s="518" t="s">
        <v>244</v>
      </c>
      <c r="C17" s="519">
        <v>2004</v>
      </c>
      <c r="D17" s="579" t="s">
        <v>79</v>
      </c>
      <c r="E17" s="314">
        <v>839</v>
      </c>
      <c r="F17" s="282">
        <v>861</v>
      </c>
      <c r="G17" s="495">
        <v>884</v>
      </c>
      <c r="H17" s="906">
        <v>61</v>
      </c>
      <c r="I17" s="889">
        <v>12</v>
      </c>
      <c r="J17" s="733">
        <f t="shared" si="0"/>
        <v>880</v>
      </c>
      <c r="K17" s="152"/>
      <c r="L17" s="734">
        <f t="shared" si="1"/>
        <v>884</v>
      </c>
      <c r="M17" s="734">
        <f t="shared" si="2"/>
        <v>861</v>
      </c>
      <c r="N17" s="734">
        <f t="shared" si="3"/>
        <v>839</v>
      </c>
    </row>
    <row r="18" spans="1:14">
      <c r="A18" s="540" t="s">
        <v>156</v>
      </c>
      <c r="B18" s="549" t="s">
        <v>11</v>
      </c>
      <c r="C18" s="550">
        <v>2003</v>
      </c>
      <c r="D18" s="600" t="s">
        <v>47</v>
      </c>
      <c r="E18" s="419">
        <v>844</v>
      </c>
      <c r="F18" s="277">
        <v>839</v>
      </c>
      <c r="G18" s="777">
        <v>884</v>
      </c>
      <c r="H18" s="907">
        <v>61</v>
      </c>
      <c r="I18" s="151">
        <v>13</v>
      </c>
      <c r="J18" s="733">
        <f t="shared" si="0"/>
        <v>880</v>
      </c>
      <c r="K18" s="152"/>
      <c r="L18" s="734">
        <f t="shared" si="1"/>
        <v>884</v>
      </c>
      <c r="M18" s="734">
        <f t="shared" si="2"/>
        <v>844</v>
      </c>
      <c r="N18" s="734">
        <f t="shared" si="3"/>
        <v>839</v>
      </c>
    </row>
    <row r="19" spans="1:14">
      <c r="A19" s="517" t="s">
        <v>161</v>
      </c>
      <c r="B19" s="518" t="s">
        <v>44</v>
      </c>
      <c r="C19" s="519">
        <v>2003</v>
      </c>
      <c r="D19" s="579" t="s">
        <v>160</v>
      </c>
      <c r="E19" s="314">
        <v>873</v>
      </c>
      <c r="F19" s="282">
        <v>880</v>
      </c>
      <c r="G19" s="767">
        <v>883</v>
      </c>
      <c r="H19" s="906">
        <v>61</v>
      </c>
      <c r="I19" s="889">
        <v>14</v>
      </c>
      <c r="J19" s="733">
        <f t="shared" si="0"/>
        <v>880</v>
      </c>
      <c r="K19" s="152"/>
      <c r="L19" s="734">
        <f t="shared" si="1"/>
        <v>883</v>
      </c>
      <c r="M19" s="734">
        <f t="shared" si="2"/>
        <v>880</v>
      </c>
      <c r="N19" s="734">
        <f t="shared" si="3"/>
        <v>873</v>
      </c>
    </row>
    <row r="20" spans="1:14">
      <c r="A20" s="517" t="s">
        <v>105</v>
      </c>
      <c r="B20" s="518" t="s">
        <v>106</v>
      </c>
      <c r="C20" s="519">
        <v>2003</v>
      </c>
      <c r="D20" s="579" t="s">
        <v>43</v>
      </c>
      <c r="E20" s="314">
        <v>859</v>
      </c>
      <c r="F20" s="282">
        <v>847</v>
      </c>
      <c r="G20" s="495">
        <v>843</v>
      </c>
      <c r="H20" s="906">
        <v>55</v>
      </c>
      <c r="I20" s="889">
        <v>15</v>
      </c>
      <c r="J20" s="733">
        <f t="shared" si="0"/>
        <v>850</v>
      </c>
      <c r="K20" s="152"/>
      <c r="L20" s="734">
        <f t="shared" si="1"/>
        <v>859</v>
      </c>
      <c r="M20" s="734">
        <f t="shared" si="2"/>
        <v>847</v>
      </c>
      <c r="N20" s="734">
        <f t="shared" si="3"/>
        <v>843</v>
      </c>
    </row>
    <row r="21" spans="1:14">
      <c r="A21" s="517" t="s">
        <v>245</v>
      </c>
      <c r="B21" s="518" t="s">
        <v>40</v>
      </c>
      <c r="C21" s="519">
        <v>2003</v>
      </c>
      <c r="D21" s="579" t="s">
        <v>79</v>
      </c>
      <c r="E21" s="314">
        <v>849</v>
      </c>
      <c r="F21" s="282">
        <v>858</v>
      </c>
      <c r="G21" s="495">
        <v>842</v>
      </c>
      <c r="H21" s="906">
        <v>55</v>
      </c>
      <c r="I21" s="151">
        <v>16</v>
      </c>
      <c r="J21" s="733">
        <f t="shared" si="0"/>
        <v>850</v>
      </c>
      <c r="K21" s="152"/>
      <c r="L21" s="734">
        <f t="shared" si="1"/>
        <v>858</v>
      </c>
      <c r="M21" s="734">
        <f t="shared" si="2"/>
        <v>849</v>
      </c>
      <c r="N21" s="734">
        <f t="shared" si="3"/>
        <v>842</v>
      </c>
    </row>
    <row r="22" spans="1:14">
      <c r="A22" s="540" t="s">
        <v>142</v>
      </c>
      <c r="B22" s="541" t="s">
        <v>109</v>
      </c>
      <c r="C22" s="542">
        <v>2003</v>
      </c>
      <c r="D22" s="600" t="s">
        <v>141</v>
      </c>
      <c r="E22" s="419">
        <v>857</v>
      </c>
      <c r="F22" s="277">
        <v>0</v>
      </c>
      <c r="G22" s="777">
        <v>852</v>
      </c>
      <c r="H22" s="907">
        <v>55</v>
      </c>
      <c r="I22" s="889">
        <v>17</v>
      </c>
      <c r="J22" s="733">
        <f t="shared" si="0"/>
        <v>850</v>
      </c>
      <c r="K22" s="152"/>
      <c r="L22" s="734">
        <f t="shared" si="1"/>
        <v>857</v>
      </c>
      <c r="M22" s="734">
        <f t="shared" si="2"/>
        <v>852</v>
      </c>
      <c r="N22" s="734">
        <f t="shared" si="3"/>
        <v>0</v>
      </c>
    </row>
    <row r="23" spans="1:14">
      <c r="A23" s="540" t="s">
        <v>225</v>
      </c>
      <c r="B23" s="549" t="s">
        <v>155</v>
      </c>
      <c r="C23" s="550">
        <v>2005</v>
      </c>
      <c r="D23" s="600" t="s">
        <v>230</v>
      </c>
      <c r="E23" s="314">
        <v>820</v>
      </c>
      <c r="F23" s="282">
        <v>848</v>
      </c>
      <c r="G23" s="495">
        <v>856</v>
      </c>
      <c r="H23" s="906">
        <v>55</v>
      </c>
      <c r="I23" s="889">
        <v>18</v>
      </c>
      <c r="J23" s="733">
        <f t="shared" si="0"/>
        <v>850</v>
      </c>
      <c r="K23" s="152"/>
      <c r="L23" s="734">
        <f t="shared" si="1"/>
        <v>856</v>
      </c>
      <c r="M23" s="734">
        <f t="shared" si="2"/>
        <v>848</v>
      </c>
      <c r="N23" s="734">
        <f t="shared" si="3"/>
        <v>820</v>
      </c>
    </row>
    <row r="24" spans="1:14">
      <c r="A24" s="517" t="s">
        <v>226</v>
      </c>
      <c r="B24" s="518" t="s">
        <v>40</v>
      </c>
      <c r="C24" s="519">
        <v>2005</v>
      </c>
      <c r="D24" s="600" t="s">
        <v>230</v>
      </c>
      <c r="E24" s="314">
        <v>813</v>
      </c>
      <c r="F24" s="282">
        <v>835</v>
      </c>
      <c r="G24" s="495">
        <v>855</v>
      </c>
      <c r="H24" s="906">
        <v>55</v>
      </c>
      <c r="I24" s="151">
        <v>19</v>
      </c>
      <c r="J24" s="733">
        <f t="shared" si="0"/>
        <v>850</v>
      </c>
      <c r="K24" s="152"/>
      <c r="L24" s="734">
        <f t="shared" si="1"/>
        <v>855</v>
      </c>
      <c r="M24" s="734">
        <f t="shared" si="2"/>
        <v>835</v>
      </c>
      <c r="N24" s="734">
        <f t="shared" si="3"/>
        <v>813</v>
      </c>
    </row>
    <row r="25" spans="1:14">
      <c r="A25" s="531" t="s">
        <v>104</v>
      </c>
      <c r="B25" s="524" t="s">
        <v>46</v>
      </c>
      <c r="C25" s="525">
        <v>2004</v>
      </c>
      <c r="D25" s="711" t="s">
        <v>43</v>
      </c>
      <c r="E25" s="314">
        <v>852</v>
      </c>
      <c r="F25" s="413">
        <v>854</v>
      </c>
      <c r="G25" s="499">
        <v>842</v>
      </c>
      <c r="H25" s="906">
        <v>55</v>
      </c>
      <c r="I25" s="151">
        <v>20</v>
      </c>
      <c r="J25" s="733">
        <f t="shared" si="0"/>
        <v>850</v>
      </c>
      <c r="K25" s="152"/>
      <c r="L25" s="734">
        <f t="shared" si="1"/>
        <v>854</v>
      </c>
      <c r="M25" s="734">
        <f t="shared" si="2"/>
        <v>852</v>
      </c>
      <c r="N25" s="734">
        <f t="shared" si="3"/>
        <v>842</v>
      </c>
    </row>
    <row r="26" spans="1:14">
      <c r="A26" s="615" t="s">
        <v>115</v>
      </c>
      <c r="B26" s="616" t="s">
        <v>116</v>
      </c>
      <c r="C26" s="617">
        <v>2005</v>
      </c>
      <c r="D26" s="600" t="s">
        <v>114</v>
      </c>
      <c r="E26" s="419">
        <v>849</v>
      </c>
      <c r="F26" s="270">
        <v>841</v>
      </c>
      <c r="G26" s="510">
        <v>854</v>
      </c>
      <c r="H26" s="909">
        <v>55</v>
      </c>
      <c r="I26" s="889">
        <v>21</v>
      </c>
      <c r="J26" s="733">
        <f t="shared" si="0"/>
        <v>850</v>
      </c>
      <c r="K26" s="152"/>
      <c r="L26" s="734">
        <f t="shared" si="1"/>
        <v>854</v>
      </c>
      <c r="M26" s="734">
        <f t="shared" si="2"/>
        <v>849</v>
      </c>
      <c r="N26" s="734">
        <f t="shared" si="3"/>
        <v>841</v>
      </c>
    </row>
    <row r="27" spans="1:14">
      <c r="A27" s="514" t="s">
        <v>100</v>
      </c>
      <c r="B27" s="521" t="s">
        <v>101</v>
      </c>
      <c r="C27" s="522">
        <v>2003</v>
      </c>
      <c r="D27" s="537" t="s">
        <v>39</v>
      </c>
      <c r="E27" s="314">
        <v>830</v>
      </c>
      <c r="F27" s="413">
        <v>852</v>
      </c>
      <c r="G27" s="499">
        <v>854</v>
      </c>
      <c r="H27" s="906">
        <v>55</v>
      </c>
      <c r="I27" s="151">
        <v>22</v>
      </c>
      <c r="J27" s="733">
        <f t="shared" si="0"/>
        <v>850</v>
      </c>
      <c r="K27" s="152"/>
      <c r="L27" s="734">
        <f t="shared" si="1"/>
        <v>854</v>
      </c>
      <c r="M27" s="734">
        <f t="shared" si="2"/>
        <v>852</v>
      </c>
      <c r="N27" s="734">
        <f t="shared" si="3"/>
        <v>830</v>
      </c>
    </row>
    <row r="28" spans="1:14">
      <c r="A28" s="534" t="s">
        <v>110</v>
      </c>
      <c r="B28" s="535" t="s">
        <v>11</v>
      </c>
      <c r="C28" s="582">
        <v>2004</v>
      </c>
      <c r="D28" s="600" t="s">
        <v>87</v>
      </c>
      <c r="E28" s="314">
        <v>850</v>
      </c>
      <c r="F28" s="413">
        <v>853</v>
      </c>
      <c r="G28" s="499">
        <v>813</v>
      </c>
      <c r="H28" s="909">
        <v>55</v>
      </c>
      <c r="I28" s="889">
        <v>23</v>
      </c>
      <c r="J28" s="733">
        <f t="shared" si="0"/>
        <v>850</v>
      </c>
      <c r="K28" s="152"/>
      <c r="L28" s="734">
        <f t="shared" si="1"/>
        <v>853</v>
      </c>
      <c r="M28" s="734">
        <f t="shared" si="2"/>
        <v>850</v>
      </c>
      <c r="N28" s="734">
        <f t="shared" si="3"/>
        <v>813</v>
      </c>
    </row>
    <row r="29" spans="1:14">
      <c r="A29" s="517" t="s">
        <v>279</v>
      </c>
      <c r="B29" s="518" t="s">
        <v>92</v>
      </c>
      <c r="C29" s="519">
        <v>2004</v>
      </c>
      <c r="D29" s="579" t="s">
        <v>91</v>
      </c>
      <c r="E29" s="314">
        <v>849</v>
      </c>
      <c r="F29" s="413">
        <v>0</v>
      </c>
      <c r="G29" s="504">
        <v>847</v>
      </c>
      <c r="H29" s="906">
        <v>53</v>
      </c>
      <c r="I29" s="889">
        <v>24</v>
      </c>
      <c r="J29" s="733">
        <f t="shared" si="0"/>
        <v>840</v>
      </c>
      <c r="K29" s="152"/>
      <c r="L29" s="734">
        <f t="shared" si="1"/>
        <v>849</v>
      </c>
      <c r="M29" s="734">
        <f t="shared" si="2"/>
        <v>847</v>
      </c>
      <c r="N29" s="734">
        <f t="shared" si="3"/>
        <v>0</v>
      </c>
    </row>
    <row r="30" spans="1:14">
      <c r="A30" s="540" t="s">
        <v>145</v>
      </c>
      <c r="B30" s="549" t="s">
        <v>86</v>
      </c>
      <c r="C30" s="550">
        <v>2006</v>
      </c>
      <c r="D30" s="600" t="s">
        <v>141</v>
      </c>
      <c r="E30" s="419">
        <v>820</v>
      </c>
      <c r="F30" s="270">
        <v>833</v>
      </c>
      <c r="G30" s="778">
        <v>845</v>
      </c>
      <c r="H30" s="907">
        <v>53</v>
      </c>
      <c r="I30" s="151">
        <v>25</v>
      </c>
      <c r="J30" s="733">
        <f t="shared" si="0"/>
        <v>840</v>
      </c>
      <c r="K30" s="152"/>
      <c r="L30" s="734">
        <f t="shared" si="1"/>
        <v>845</v>
      </c>
      <c r="M30" s="734">
        <f t="shared" si="2"/>
        <v>833</v>
      </c>
      <c r="N30" s="734">
        <f t="shared" si="3"/>
        <v>820</v>
      </c>
    </row>
    <row r="31" spans="1:14">
      <c r="A31" s="517" t="s">
        <v>275</v>
      </c>
      <c r="B31" s="518" t="s">
        <v>45</v>
      </c>
      <c r="C31" s="519">
        <v>2006</v>
      </c>
      <c r="D31" s="600" t="s">
        <v>47</v>
      </c>
      <c r="E31" s="314">
        <v>845</v>
      </c>
      <c r="F31" s="413">
        <v>840</v>
      </c>
      <c r="G31" s="502">
        <v>735</v>
      </c>
      <c r="H31" s="906">
        <v>53</v>
      </c>
      <c r="I31" s="889">
        <v>26</v>
      </c>
      <c r="J31" s="733">
        <f t="shared" si="0"/>
        <v>840</v>
      </c>
      <c r="K31" s="152"/>
      <c r="L31" s="734">
        <f t="shared" si="1"/>
        <v>845</v>
      </c>
      <c r="M31" s="734">
        <f t="shared" si="2"/>
        <v>840</v>
      </c>
      <c r="N31" s="734">
        <f t="shared" si="3"/>
        <v>735</v>
      </c>
    </row>
    <row r="32" spans="1:14">
      <c r="A32" s="517" t="s">
        <v>268</v>
      </c>
      <c r="B32" s="518" t="s">
        <v>269</v>
      </c>
      <c r="C32" s="519">
        <v>2005</v>
      </c>
      <c r="D32" s="600" t="s">
        <v>270</v>
      </c>
      <c r="E32" s="314">
        <v>816</v>
      </c>
      <c r="F32" s="413">
        <v>830</v>
      </c>
      <c r="G32" s="502">
        <v>840</v>
      </c>
      <c r="H32" s="909">
        <v>53</v>
      </c>
      <c r="I32" s="889">
        <v>27</v>
      </c>
      <c r="J32" s="733">
        <f t="shared" si="0"/>
        <v>840</v>
      </c>
      <c r="K32" s="152"/>
      <c r="L32" s="734">
        <f t="shared" si="1"/>
        <v>840</v>
      </c>
      <c r="M32" s="734">
        <f t="shared" si="2"/>
        <v>830</v>
      </c>
      <c r="N32" s="734">
        <f t="shared" si="3"/>
        <v>816</v>
      </c>
    </row>
    <row r="33" spans="1:14">
      <c r="A33" s="517" t="s">
        <v>157</v>
      </c>
      <c r="B33" s="518" t="s">
        <v>92</v>
      </c>
      <c r="C33" s="519">
        <v>2004</v>
      </c>
      <c r="D33" s="579" t="s">
        <v>47</v>
      </c>
      <c r="E33" s="314">
        <v>795</v>
      </c>
      <c r="F33" s="413">
        <v>812</v>
      </c>
      <c r="G33" s="499">
        <v>839</v>
      </c>
      <c r="H33" s="906">
        <v>51</v>
      </c>
      <c r="I33" s="151">
        <v>28</v>
      </c>
      <c r="J33" s="733">
        <f t="shared" si="0"/>
        <v>830</v>
      </c>
      <c r="K33" s="152"/>
      <c r="L33" s="734">
        <f t="shared" si="1"/>
        <v>839</v>
      </c>
      <c r="M33" s="734">
        <f t="shared" si="2"/>
        <v>812</v>
      </c>
      <c r="N33" s="734">
        <f t="shared" si="3"/>
        <v>795</v>
      </c>
    </row>
    <row r="34" spans="1:14">
      <c r="A34" s="540" t="s">
        <v>158</v>
      </c>
      <c r="B34" s="541" t="s">
        <v>159</v>
      </c>
      <c r="C34" s="542">
        <v>2004</v>
      </c>
      <c r="D34" s="600" t="s">
        <v>47</v>
      </c>
      <c r="E34" s="419">
        <v>820</v>
      </c>
      <c r="F34" s="270">
        <v>816</v>
      </c>
      <c r="G34" s="778">
        <v>836</v>
      </c>
      <c r="H34" s="909">
        <v>51</v>
      </c>
      <c r="I34" s="151">
        <v>29</v>
      </c>
      <c r="J34" s="733">
        <f t="shared" si="0"/>
        <v>830</v>
      </c>
      <c r="K34" s="152"/>
      <c r="L34" s="734">
        <f t="shared" si="1"/>
        <v>836</v>
      </c>
      <c r="M34" s="734">
        <f t="shared" si="2"/>
        <v>820</v>
      </c>
      <c r="N34" s="734">
        <f t="shared" si="3"/>
        <v>816</v>
      </c>
    </row>
    <row r="35" spans="1:14">
      <c r="A35" s="517" t="s">
        <v>231</v>
      </c>
      <c r="B35" s="543" t="s">
        <v>232</v>
      </c>
      <c r="C35" s="544">
        <v>2005</v>
      </c>
      <c r="D35" s="712" t="s">
        <v>12</v>
      </c>
      <c r="E35" s="314">
        <v>829</v>
      </c>
      <c r="F35" s="413">
        <v>759</v>
      </c>
      <c r="G35" s="502">
        <v>835</v>
      </c>
      <c r="H35" s="910">
        <v>51</v>
      </c>
      <c r="I35" s="889">
        <v>30</v>
      </c>
      <c r="J35" s="733">
        <f t="shared" si="0"/>
        <v>830</v>
      </c>
      <c r="K35" s="152"/>
      <c r="L35" s="734">
        <f t="shared" si="1"/>
        <v>835</v>
      </c>
      <c r="M35" s="734">
        <f t="shared" si="2"/>
        <v>829</v>
      </c>
      <c r="N35" s="734">
        <f t="shared" si="3"/>
        <v>759</v>
      </c>
    </row>
    <row r="36" spans="1:14">
      <c r="A36" s="517" t="s">
        <v>266</v>
      </c>
      <c r="B36" s="543" t="s">
        <v>267</v>
      </c>
      <c r="C36" s="544">
        <v>2005</v>
      </c>
      <c r="D36" s="600" t="s">
        <v>270</v>
      </c>
      <c r="E36" s="314">
        <v>819</v>
      </c>
      <c r="F36" s="413">
        <v>0</v>
      </c>
      <c r="G36" s="502">
        <v>835</v>
      </c>
      <c r="H36" s="910">
        <v>51</v>
      </c>
      <c r="I36" s="151">
        <v>31</v>
      </c>
      <c r="J36" s="733">
        <f t="shared" si="0"/>
        <v>830</v>
      </c>
      <c r="K36" s="152"/>
      <c r="L36" s="734">
        <f t="shared" si="1"/>
        <v>835</v>
      </c>
      <c r="M36" s="734">
        <f t="shared" si="2"/>
        <v>819</v>
      </c>
      <c r="N36" s="734">
        <f t="shared" si="3"/>
        <v>0</v>
      </c>
    </row>
    <row r="37" spans="1:14">
      <c r="A37" s="517" t="s">
        <v>249</v>
      </c>
      <c r="B37" s="551" t="s">
        <v>11</v>
      </c>
      <c r="C37" s="519">
        <v>2007</v>
      </c>
      <c r="D37" s="887" t="s">
        <v>252</v>
      </c>
      <c r="E37" s="314">
        <v>798</v>
      </c>
      <c r="F37" s="413">
        <v>795</v>
      </c>
      <c r="G37" s="499">
        <v>823</v>
      </c>
      <c r="H37" s="906">
        <v>49</v>
      </c>
      <c r="I37" s="889">
        <v>32</v>
      </c>
      <c r="J37" s="733">
        <f t="shared" si="0"/>
        <v>820</v>
      </c>
      <c r="K37" s="152"/>
      <c r="L37" s="734">
        <f t="shared" si="1"/>
        <v>823</v>
      </c>
      <c r="M37" s="734">
        <f t="shared" si="2"/>
        <v>798</v>
      </c>
      <c r="N37" s="734">
        <f t="shared" si="3"/>
        <v>795</v>
      </c>
    </row>
    <row r="38" spans="1:14">
      <c r="A38" s="540" t="s">
        <v>228</v>
      </c>
      <c r="B38" s="549" t="s">
        <v>229</v>
      </c>
      <c r="C38" s="550">
        <v>2004</v>
      </c>
      <c r="D38" s="581" t="s">
        <v>230</v>
      </c>
      <c r="E38" s="419">
        <v>793</v>
      </c>
      <c r="F38" s="270">
        <v>817</v>
      </c>
      <c r="G38" s="510">
        <v>823</v>
      </c>
      <c r="H38" s="907">
        <v>49</v>
      </c>
      <c r="I38" s="889">
        <v>33</v>
      </c>
      <c r="J38" s="733">
        <f t="shared" ref="J38:J60" si="4">FLOOR(L38,10)</f>
        <v>820</v>
      </c>
      <c r="K38" s="152"/>
      <c r="L38" s="734">
        <f t="shared" ref="L38:L60" si="5">MAX(E38:G38)</f>
        <v>823</v>
      </c>
      <c r="M38" s="734">
        <f t="shared" ref="M38:M60" si="6">SUM(E38:G38)-L38-N38</f>
        <v>817</v>
      </c>
      <c r="N38" s="734">
        <f t="shared" ref="N38:N60" si="7">MIN(E38:G38)</f>
        <v>793</v>
      </c>
    </row>
    <row r="39" spans="1:14">
      <c r="A39" s="517" t="s">
        <v>169</v>
      </c>
      <c r="B39" s="518" t="s">
        <v>84</v>
      </c>
      <c r="C39" s="519">
        <v>2004</v>
      </c>
      <c r="D39" s="579" t="s">
        <v>79</v>
      </c>
      <c r="E39" s="314">
        <v>785</v>
      </c>
      <c r="F39" s="413">
        <v>790</v>
      </c>
      <c r="G39" s="499">
        <v>821</v>
      </c>
      <c r="H39" s="906">
        <v>49</v>
      </c>
      <c r="I39" s="151">
        <v>34</v>
      </c>
      <c r="J39" s="733">
        <f t="shared" si="4"/>
        <v>820</v>
      </c>
      <c r="K39" s="152"/>
      <c r="L39" s="734">
        <f t="shared" si="5"/>
        <v>821</v>
      </c>
      <c r="M39" s="734">
        <f t="shared" si="6"/>
        <v>790</v>
      </c>
      <c r="N39" s="734">
        <f t="shared" si="7"/>
        <v>785</v>
      </c>
    </row>
    <row r="40" spans="1:14">
      <c r="A40" s="517" t="s">
        <v>265</v>
      </c>
      <c r="B40" s="518" t="s">
        <v>84</v>
      </c>
      <c r="C40" s="519">
        <v>2005</v>
      </c>
      <c r="D40" s="581" t="s">
        <v>270</v>
      </c>
      <c r="E40" s="314">
        <v>0</v>
      </c>
      <c r="F40" s="413">
        <v>808</v>
      </c>
      <c r="G40" s="499">
        <v>820</v>
      </c>
      <c r="H40" s="909">
        <v>49</v>
      </c>
      <c r="I40" s="889">
        <v>35</v>
      </c>
      <c r="J40" s="733">
        <f t="shared" si="4"/>
        <v>820</v>
      </c>
      <c r="K40" s="152"/>
      <c r="L40" s="734">
        <f t="shared" si="5"/>
        <v>820</v>
      </c>
      <c r="M40" s="734">
        <f t="shared" si="6"/>
        <v>808</v>
      </c>
      <c r="N40" s="734">
        <f t="shared" si="7"/>
        <v>0</v>
      </c>
    </row>
    <row r="41" spans="1:14">
      <c r="A41" s="517" t="s">
        <v>248</v>
      </c>
      <c r="B41" s="518" t="s">
        <v>85</v>
      </c>
      <c r="C41" s="519">
        <v>2006</v>
      </c>
      <c r="D41" s="579" t="s">
        <v>252</v>
      </c>
      <c r="E41" s="314">
        <v>787</v>
      </c>
      <c r="F41" s="413">
        <v>817</v>
      </c>
      <c r="G41" s="499">
        <v>816</v>
      </c>
      <c r="H41" s="906">
        <v>47</v>
      </c>
      <c r="I41" s="889">
        <v>36</v>
      </c>
      <c r="J41" s="733">
        <f t="shared" si="4"/>
        <v>810</v>
      </c>
      <c r="K41" s="152"/>
      <c r="L41" s="734">
        <f t="shared" si="5"/>
        <v>817</v>
      </c>
      <c r="M41" s="734">
        <f t="shared" si="6"/>
        <v>816</v>
      </c>
      <c r="N41" s="734">
        <f t="shared" si="7"/>
        <v>787</v>
      </c>
    </row>
    <row r="42" spans="1:14">
      <c r="A42" s="540" t="s">
        <v>186</v>
      </c>
      <c r="B42" s="549" t="s">
        <v>45</v>
      </c>
      <c r="C42" s="550">
        <v>2005</v>
      </c>
      <c r="D42" s="581" t="s">
        <v>91</v>
      </c>
      <c r="E42" s="419">
        <v>787</v>
      </c>
      <c r="F42" s="270">
        <v>816</v>
      </c>
      <c r="G42" s="774">
        <v>753</v>
      </c>
      <c r="H42" s="907">
        <v>47</v>
      </c>
      <c r="I42" s="151">
        <v>37</v>
      </c>
      <c r="J42" s="733">
        <f t="shared" si="4"/>
        <v>810</v>
      </c>
      <c r="K42" s="152"/>
      <c r="L42" s="734">
        <f t="shared" si="5"/>
        <v>816</v>
      </c>
      <c r="M42" s="734">
        <f t="shared" si="6"/>
        <v>787</v>
      </c>
      <c r="N42" s="734">
        <f t="shared" si="7"/>
        <v>753</v>
      </c>
    </row>
    <row r="43" spans="1:14">
      <c r="A43" s="514" t="s">
        <v>102</v>
      </c>
      <c r="B43" s="521" t="s">
        <v>42</v>
      </c>
      <c r="C43" s="522">
        <v>2004</v>
      </c>
      <c r="D43" s="618" t="s">
        <v>39</v>
      </c>
      <c r="E43" s="314">
        <v>785</v>
      </c>
      <c r="F43" s="413">
        <v>793</v>
      </c>
      <c r="G43" s="499">
        <v>812</v>
      </c>
      <c r="H43" s="909">
        <v>47</v>
      </c>
      <c r="I43" s="151">
        <v>38</v>
      </c>
      <c r="J43" s="733">
        <f t="shared" si="4"/>
        <v>810</v>
      </c>
      <c r="K43" s="152"/>
      <c r="L43" s="734">
        <f t="shared" si="5"/>
        <v>812</v>
      </c>
      <c r="M43" s="734">
        <f t="shared" si="6"/>
        <v>793</v>
      </c>
      <c r="N43" s="734">
        <f t="shared" si="7"/>
        <v>785</v>
      </c>
    </row>
    <row r="44" spans="1:14">
      <c r="A44" s="514" t="s">
        <v>233</v>
      </c>
      <c r="B44" s="521" t="s">
        <v>48</v>
      </c>
      <c r="C44" s="522">
        <v>2005</v>
      </c>
      <c r="D44" s="722" t="s">
        <v>12</v>
      </c>
      <c r="E44" s="314">
        <v>808</v>
      </c>
      <c r="F44" s="413">
        <v>811</v>
      </c>
      <c r="G44" s="499">
        <v>800</v>
      </c>
      <c r="H44" s="910">
        <v>47</v>
      </c>
      <c r="I44" s="889">
        <v>39</v>
      </c>
      <c r="J44" s="733">
        <f t="shared" si="4"/>
        <v>810</v>
      </c>
      <c r="K44" s="152"/>
      <c r="L44" s="734">
        <f t="shared" si="5"/>
        <v>811</v>
      </c>
      <c r="M44" s="734">
        <f t="shared" si="6"/>
        <v>808</v>
      </c>
      <c r="N44" s="734">
        <f t="shared" si="7"/>
        <v>800</v>
      </c>
    </row>
    <row r="45" spans="1:14">
      <c r="A45" s="531" t="s">
        <v>154</v>
      </c>
      <c r="B45" s="532" t="s">
        <v>155</v>
      </c>
      <c r="C45" s="525">
        <v>2006</v>
      </c>
      <c r="D45" s="896" t="s">
        <v>82</v>
      </c>
      <c r="E45" s="314">
        <v>730</v>
      </c>
      <c r="F45" s="413">
        <v>803</v>
      </c>
      <c r="G45" s="499">
        <v>741</v>
      </c>
      <c r="H45" s="906">
        <v>45</v>
      </c>
      <c r="I45" s="151">
        <v>40</v>
      </c>
      <c r="J45" s="733">
        <f t="shared" si="4"/>
        <v>800</v>
      </c>
      <c r="K45" s="152"/>
      <c r="L45" s="734">
        <f t="shared" si="5"/>
        <v>803</v>
      </c>
      <c r="M45" s="734">
        <f t="shared" si="6"/>
        <v>741</v>
      </c>
      <c r="N45" s="734">
        <f t="shared" si="7"/>
        <v>730</v>
      </c>
    </row>
    <row r="46" spans="1:14">
      <c r="A46" s="540" t="s">
        <v>103</v>
      </c>
      <c r="B46" s="549" t="s">
        <v>49</v>
      </c>
      <c r="C46" s="550">
        <v>2005</v>
      </c>
      <c r="D46" s="600" t="s">
        <v>91</v>
      </c>
      <c r="E46" s="419">
        <v>712</v>
      </c>
      <c r="F46" s="270">
        <v>775</v>
      </c>
      <c r="G46" s="774">
        <v>800</v>
      </c>
      <c r="H46" s="909">
        <v>45</v>
      </c>
      <c r="I46" s="889">
        <v>41</v>
      </c>
      <c r="J46" s="733">
        <f t="shared" si="4"/>
        <v>800</v>
      </c>
      <c r="K46" s="152"/>
      <c r="L46" s="734">
        <f t="shared" si="5"/>
        <v>800</v>
      </c>
      <c r="M46" s="734">
        <f t="shared" si="6"/>
        <v>775</v>
      </c>
      <c r="N46" s="734">
        <f t="shared" si="7"/>
        <v>712</v>
      </c>
    </row>
    <row r="47" spans="1:14">
      <c r="A47" s="514" t="s">
        <v>98</v>
      </c>
      <c r="B47" s="521" t="s">
        <v>41</v>
      </c>
      <c r="C47" s="522">
        <v>2004</v>
      </c>
      <c r="D47" s="537" t="s">
        <v>39</v>
      </c>
      <c r="E47" s="314">
        <v>792</v>
      </c>
      <c r="F47" s="413">
        <v>778</v>
      </c>
      <c r="G47" s="499">
        <v>798</v>
      </c>
      <c r="H47" s="911">
        <v>43</v>
      </c>
      <c r="I47" s="889">
        <v>42</v>
      </c>
      <c r="J47" s="733">
        <f t="shared" si="4"/>
        <v>790</v>
      </c>
      <c r="K47" s="152"/>
      <c r="L47" s="734">
        <f t="shared" si="5"/>
        <v>798</v>
      </c>
      <c r="M47" s="734">
        <f t="shared" si="6"/>
        <v>792</v>
      </c>
      <c r="N47" s="734">
        <f t="shared" si="7"/>
        <v>778</v>
      </c>
    </row>
    <row r="48" spans="1:14">
      <c r="A48" s="517" t="s">
        <v>227</v>
      </c>
      <c r="B48" s="518" t="s">
        <v>46</v>
      </c>
      <c r="C48" s="519">
        <v>2004</v>
      </c>
      <c r="D48" s="600" t="s">
        <v>230</v>
      </c>
      <c r="E48" s="314">
        <v>745</v>
      </c>
      <c r="F48" s="413">
        <v>794</v>
      </c>
      <c r="G48" s="499">
        <v>792</v>
      </c>
      <c r="H48" s="909">
        <v>43</v>
      </c>
      <c r="I48" s="151">
        <v>43</v>
      </c>
      <c r="J48" s="733">
        <f t="shared" si="4"/>
        <v>790</v>
      </c>
      <c r="K48" s="152"/>
      <c r="L48" s="734">
        <f t="shared" si="5"/>
        <v>794</v>
      </c>
      <c r="M48" s="734">
        <f t="shared" si="6"/>
        <v>792</v>
      </c>
      <c r="N48" s="734">
        <f t="shared" si="7"/>
        <v>745</v>
      </c>
    </row>
    <row r="49" spans="1:14">
      <c r="A49" s="517" t="s">
        <v>192</v>
      </c>
      <c r="B49" s="518" t="s">
        <v>42</v>
      </c>
      <c r="C49" s="519">
        <v>2006</v>
      </c>
      <c r="D49" s="579" t="s">
        <v>114</v>
      </c>
      <c r="E49" s="314">
        <v>773</v>
      </c>
      <c r="F49" s="780">
        <v>783</v>
      </c>
      <c r="G49" s="499">
        <v>790</v>
      </c>
      <c r="H49" s="906">
        <v>43</v>
      </c>
      <c r="I49" s="889">
        <v>44</v>
      </c>
      <c r="J49" s="733">
        <f t="shared" si="4"/>
        <v>790</v>
      </c>
      <c r="K49" s="152"/>
      <c r="L49" s="734">
        <f t="shared" si="5"/>
        <v>790</v>
      </c>
      <c r="M49" s="734">
        <f t="shared" si="6"/>
        <v>783</v>
      </c>
      <c r="N49" s="734">
        <f t="shared" si="7"/>
        <v>773</v>
      </c>
    </row>
    <row r="50" spans="1:14">
      <c r="A50" s="540" t="s">
        <v>191</v>
      </c>
      <c r="B50" s="549" t="s">
        <v>49</v>
      </c>
      <c r="C50" s="550">
        <v>2006</v>
      </c>
      <c r="D50" s="600" t="s">
        <v>114</v>
      </c>
      <c r="E50" s="419">
        <v>782</v>
      </c>
      <c r="F50" s="270">
        <v>787</v>
      </c>
      <c r="G50" s="510">
        <v>0</v>
      </c>
      <c r="H50" s="909">
        <v>41</v>
      </c>
      <c r="I50" s="889">
        <v>45</v>
      </c>
      <c r="J50" s="733">
        <f t="shared" si="4"/>
        <v>780</v>
      </c>
      <c r="K50" s="152"/>
      <c r="L50" s="734">
        <f t="shared" si="5"/>
        <v>787</v>
      </c>
      <c r="M50" s="734">
        <f t="shared" si="6"/>
        <v>782</v>
      </c>
      <c r="N50" s="734">
        <f t="shared" si="7"/>
        <v>0</v>
      </c>
    </row>
    <row r="51" spans="1:14">
      <c r="A51" s="517" t="s">
        <v>143</v>
      </c>
      <c r="B51" s="518" t="s">
        <v>144</v>
      </c>
      <c r="C51" s="519">
        <v>2006</v>
      </c>
      <c r="D51" s="600" t="s">
        <v>141</v>
      </c>
      <c r="E51" s="314">
        <v>773</v>
      </c>
      <c r="F51" s="413">
        <v>760</v>
      </c>
      <c r="G51" s="499">
        <v>782</v>
      </c>
      <c r="H51" s="906">
        <v>41</v>
      </c>
      <c r="I51" s="151">
        <v>46</v>
      </c>
      <c r="J51" s="733">
        <f t="shared" si="4"/>
        <v>780</v>
      </c>
      <c r="K51" s="152"/>
      <c r="L51" s="734">
        <f t="shared" si="5"/>
        <v>782</v>
      </c>
      <c r="M51" s="734">
        <f t="shared" si="6"/>
        <v>773</v>
      </c>
      <c r="N51" s="734">
        <f t="shared" si="7"/>
        <v>760</v>
      </c>
    </row>
    <row r="52" spans="1:14">
      <c r="A52" s="517" t="s">
        <v>251</v>
      </c>
      <c r="B52" s="518" t="s">
        <v>11</v>
      </c>
      <c r="C52" s="519">
        <v>2004</v>
      </c>
      <c r="D52" s="600" t="s">
        <v>252</v>
      </c>
      <c r="E52" s="314">
        <v>742</v>
      </c>
      <c r="F52" s="413">
        <v>731</v>
      </c>
      <c r="G52" s="499">
        <v>780</v>
      </c>
      <c r="H52" s="906">
        <v>41</v>
      </c>
      <c r="I52" s="151">
        <v>47</v>
      </c>
      <c r="J52" s="733">
        <f t="shared" si="4"/>
        <v>780</v>
      </c>
      <c r="K52" s="152"/>
      <c r="L52" s="734">
        <f t="shared" si="5"/>
        <v>780</v>
      </c>
      <c r="M52" s="734">
        <f t="shared" si="6"/>
        <v>742</v>
      </c>
      <c r="N52" s="734">
        <f t="shared" si="7"/>
        <v>731</v>
      </c>
    </row>
    <row r="53" spans="1:14">
      <c r="A53" s="514" t="s">
        <v>111</v>
      </c>
      <c r="B53" s="538" t="s">
        <v>112</v>
      </c>
      <c r="C53" s="539">
        <v>2003</v>
      </c>
      <c r="D53" s="579" t="s">
        <v>87</v>
      </c>
      <c r="E53" s="314">
        <v>0</v>
      </c>
      <c r="F53" s="780">
        <v>766</v>
      </c>
      <c r="G53" s="499">
        <v>756</v>
      </c>
      <c r="H53" s="906">
        <v>37</v>
      </c>
      <c r="I53" s="889">
        <v>48</v>
      </c>
      <c r="J53" s="733">
        <f t="shared" si="4"/>
        <v>760</v>
      </c>
      <c r="K53" s="152"/>
      <c r="L53" s="734">
        <f t="shared" si="5"/>
        <v>766</v>
      </c>
      <c r="M53" s="734">
        <f t="shared" si="6"/>
        <v>756</v>
      </c>
      <c r="N53" s="734">
        <f t="shared" si="7"/>
        <v>0</v>
      </c>
    </row>
    <row r="54" spans="1:14">
      <c r="A54" s="533" t="s">
        <v>216</v>
      </c>
      <c r="B54" s="527" t="s">
        <v>49</v>
      </c>
      <c r="C54" s="528">
        <v>2006</v>
      </c>
      <c r="D54" s="600" t="s">
        <v>87</v>
      </c>
      <c r="E54" s="419">
        <v>763</v>
      </c>
      <c r="F54" s="270">
        <v>750</v>
      </c>
      <c r="G54" s="510">
        <v>765</v>
      </c>
      <c r="H54" s="907">
        <v>37</v>
      </c>
      <c r="I54" s="151">
        <v>49</v>
      </c>
      <c r="J54" s="733">
        <f t="shared" si="4"/>
        <v>760</v>
      </c>
      <c r="K54" s="152"/>
      <c r="L54" s="734">
        <f t="shared" si="5"/>
        <v>765</v>
      </c>
      <c r="M54" s="734">
        <f t="shared" si="6"/>
        <v>763</v>
      </c>
      <c r="N54" s="734">
        <f t="shared" si="7"/>
        <v>750</v>
      </c>
    </row>
    <row r="55" spans="1:14">
      <c r="A55" s="517" t="s">
        <v>93</v>
      </c>
      <c r="B55" s="518" t="s">
        <v>84</v>
      </c>
      <c r="C55" s="519">
        <v>2005</v>
      </c>
      <c r="D55" s="581" t="s">
        <v>91</v>
      </c>
      <c r="E55" s="314">
        <v>717</v>
      </c>
      <c r="F55" s="413">
        <v>740</v>
      </c>
      <c r="G55" s="504">
        <v>760</v>
      </c>
      <c r="H55" s="909">
        <v>37</v>
      </c>
      <c r="I55" s="889">
        <v>50</v>
      </c>
      <c r="J55" s="733">
        <f t="shared" si="4"/>
        <v>760</v>
      </c>
      <c r="K55" s="152"/>
      <c r="L55" s="734">
        <f t="shared" si="5"/>
        <v>760</v>
      </c>
      <c r="M55" s="734">
        <f t="shared" si="6"/>
        <v>740</v>
      </c>
      <c r="N55" s="734">
        <f t="shared" si="7"/>
        <v>717</v>
      </c>
    </row>
    <row r="56" spans="1:14">
      <c r="A56" s="514" t="s">
        <v>217</v>
      </c>
      <c r="B56" s="521" t="s">
        <v>218</v>
      </c>
      <c r="C56" s="522">
        <v>2007</v>
      </c>
      <c r="D56" s="579" t="s">
        <v>87</v>
      </c>
      <c r="E56" s="314">
        <v>740</v>
      </c>
      <c r="F56" s="413">
        <v>760</v>
      </c>
      <c r="G56" s="499">
        <v>0</v>
      </c>
      <c r="H56" s="906">
        <v>37</v>
      </c>
      <c r="I56" s="889">
        <v>51</v>
      </c>
      <c r="J56" s="733">
        <f t="shared" si="4"/>
        <v>760</v>
      </c>
      <c r="K56" s="152"/>
      <c r="L56" s="734">
        <f t="shared" si="5"/>
        <v>760</v>
      </c>
      <c r="M56" s="734">
        <f t="shared" si="6"/>
        <v>740</v>
      </c>
      <c r="N56" s="734">
        <f t="shared" si="7"/>
        <v>0</v>
      </c>
    </row>
    <row r="57" spans="1:14">
      <c r="A57" s="531" t="s">
        <v>117</v>
      </c>
      <c r="B57" s="524" t="s">
        <v>46</v>
      </c>
      <c r="C57" s="525">
        <v>2006</v>
      </c>
      <c r="D57" s="579" t="s">
        <v>114</v>
      </c>
      <c r="E57" s="314">
        <v>756</v>
      </c>
      <c r="F57" s="780">
        <v>0</v>
      </c>
      <c r="G57" s="499">
        <v>745</v>
      </c>
      <c r="H57" s="906">
        <v>35</v>
      </c>
      <c r="I57" s="151">
        <v>52</v>
      </c>
      <c r="J57" s="733">
        <f t="shared" si="4"/>
        <v>750</v>
      </c>
      <c r="K57" s="152"/>
      <c r="L57" s="734">
        <f t="shared" si="5"/>
        <v>756</v>
      </c>
      <c r="M57" s="734">
        <f t="shared" si="6"/>
        <v>745</v>
      </c>
      <c r="N57" s="734">
        <f t="shared" si="7"/>
        <v>0</v>
      </c>
    </row>
    <row r="58" spans="1:14">
      <c r="A58" s="540" t="s">
        <v>234</v>
      </c>
      <c r="B58" s="555" t="s">
        <v>40</v>
      </c>
      <c r="C58" s="556">
        <v>2004</v>
      </c>
      <c r="D58" s="712" t="s">
        <v>12</v>
      </c>
      <c r="E58" s="419">
        <v>715</v>
      </c>
      <c r="F58" s="270">
        <v>0</v>
      </c>
      <c r="G58" s="774">
        <v>748</v>
      </c>
      <c r="H58" s="909">
        <v>34</v>
      </c>
      <c r="I58" s="889">
        <v>53</v>
      </c>
      <c r="J58" s="733">
        <f t="shared" si="4"/>
        <v>740</v>
      </c>
      <c r="K58" s="152"/>
      <c r="L58" s="734">
        <f t="shared" si="5"/>
        <v>748</v>
      </c>
      <c r="M58" s="734">
        <f t="shared" si="6"/>
        <v>715</v>
      </c>
      <c r="N58" s="734">
        <f t="shared" si="7"/>
        <v>0</v>
      </c>
    </row>
    <row r="59" spans="1:14">
      <c r="A59" s="540" t="s">
        <v>247</v>
      </c>
      <c r="B59" s="518" t="s">
        <v>92</v>
      </c>
      <c r="C59" s="519">
        <v>2005</v>
      </c>
      <c r="D59" s="579" t="s">
        <v>160</v>
      </c>
      <c r="E59" s="314">
        <v>735</v>
      </c>
      <c r="F59" s="413">
        <v>730</v>
      </c>
      <c r="G59" s="504">
        <v>740</v>
      </c>
      <c r="H59" s="910">
        <v>34</v>
      </c>
      <c r="I59" s="889">
        <v>54</v>
      </c>
      <c r="J59" s="733">
        <f t="shared" si="4"/>
        <v>740</v>
      </c>
      <c r="K59" s="152"/>
      <c r="L59" s="734">
        <f t="shared" si="5"/>
        <v>740</v>
      </c>
      <c r="M59" s="734">
        <f t="shared" si="6"/>
        <v>735</v>
      </c>
      <c r="N59" s="734">
        <f t="shared" si="7"/>
        <v>730</v>
      </c>
    </row>
    <row r="60" spans="1:14">
      <c r="A60" s="531" t="s">
        <v>274</v>
      </c>
      <c r="B60" s="524" t="s">
        <v>11</v>
      </c>
      <c r="C60" s="525">
        <v>2005</v>
      </c>
      <c r="D60" s="711" t="s">
        <v>12</v>
      </c>
      <c r="E60" s="419">
        <v>643</v>
      </c>
      <c r="F60" s="270">
        <v>635</v>
      </c>
      <c r="G60" s="510">
        <v>627</v>
      </c>
      <c r="H60" s="910">
        <v>24</v>
      </c>
      <c r="I60" s="151">
        <v>55</v>
      </c>
      <c r="J60" s="733">
        <f t="shared" si="4"/>
        <v>640</v>
      </c>
      <c r="K60" s="152"/>
      <c r="L60" s="734">
        <f t="shared" si="5"/>
        <v>643</v>
      </c>
      <c r="M60" s="734">
        <f t="shared" si="6"/>
        <v>635</v>
      </c>
      <c r="N60" s="734">
        <f t="shared" si="7"/>
        <v>627</v>
      </c>
    </row>
    <row r="61" spans="1:14" ht="15.75" thickBot="1">
      <c r="A61" s="517"/>
      <c r="B61" s="518"/>
      <c r="C61" s="519"/>
      <c r="D61" s="581"/>
      <c r="E61" s="418"/>
      <c r="F61" s="320"/>
      <c r="G61" s="509"/>
      <c r="H61" s="458"/>
      <c r="I61" s="151"/>
      <c r="J61" s="733">
        <f t="shared" ref="J61" si="8">FLOOR(L61,10)</f>
        <v>0</v>
      </c>
      <c r="K61" s="152"/>
      <c r="L61" s="734">
        <f t="shared" ref="L61" si="9">MAX(E61:G61)</f>
        <v>0</v>
      </c>
      <c r="M61" s="734">
        <f t="shared" ref="M61" si="10">SUM(E61:G61)-L61-N61</f>
        <v>0</v>
      </c>
      <c r="N61" s="734">
        <f t="shared" ref="N61" si="11">MIN(E61:G61)</f>
        <v>0</v>
      </c>
    </row>
    <row r="62" spans="1:14" ht="15.75" thickBot="1">
      <c r="A62" s="21"/>
      <c r="B62" s="24"/>
      <c r="C62" s="26"/>
      <c r="D62" s="905"/>
      <c r="E62" s="785"/>
      <c r="F62" s="786"/>
      <c r="G62" s="787"/>
      <c r="H62" s="788">
        <f t="shared" ref="H62:H64" si="12">K62</f>
        <v>0</v>
      </c>
      <c r="I62" s="148"/>
      <c r="J62" s="733">
        <f t="shared" ref="J62:J65" si="13">FLOOR(L62,0.1)</f>
        <v>0</v>
      </c>
      <c r="K62" s="152">
        <f t="shared" ref="K62:K65" si="14">IF(J62&lt;=400,0,IF(J62&lt;=750,(J62-400)/10,(J62-750)/5+35))</f>
        <v>0</v>
      </c>
      <c r="L62" s="734">
        <f t="shared" ref="L62:L65" si="15">MAX(E62:G62)</f>
        <v>0</v>
      </c>
      <c r="M62" s="734">
        <f t="shared" ref="M62:M65" si="16">SUM(E62:G62)-L62-N62</f>
        <v>0</v>
      </c>
      <c r="N62" s="734">
        <f t="shared" ref="N62:N65" si="17">MIN(E62:G62)</f>
        <v>0</v>
      </c>
    </row>
    <row r="63" spans="1:14" ht="15.75" thickBot="1">
      <c r="A63" s="20"/>
      <c r="B63" s="23"/>
      <c r="C63" s="25"/>
      <c r="D63" s="127"/>
      <c r="E63" s="730"/>
      <c r="F63" s="731"/>
      <c r="G63" s="732"/>
      <c r="H63" s="11">
        <f t="shared" si="12"/>
        <v>0</v>
      </c>
      <c r="I63" s="146"/>
      <c r="J63" s="733">
        <f t="shared" si="13"/>
        <v>0</v>
      </c>
      <c r="K63" s="152">
        <f t="shared" si="14"/>
        <v>0</v>
      </c>
      <c r="L63" s="734">
        <f t="shared" si="15"/>
        <v>0</v>
      </c>
      <c r="M63" s="734">
        <f t="shared" si="16"/>
        <v>0</v>
      </c>
      <c r="N63" s="734">
        <f t="shared" si="17"/>
        <v>0</v>
      </c>
    </row>
    <row r="64" spans="1:14" ht="15.75" thickBot="1">
      <c r="A64" s="99"/>
      <c r="B64" s="98"/>
      <c r="C64" s="77"/>
      <c r="D64" s="144"/>
      <c r="E64" s="730"/>
      <c r="F64" s="731"/>
      <c r="G64" s="732"/>
      <c r="H64" s="11">
        <f t="shared" si="12"/>
        <v>0</v>
      </c>
      <c r="I64" s="151"/>
      <c r="J64" s="733">
        <f t="shared" si="13"/>
        <v>0</v>
      </c>
      <c r="K64" s="152">
        <f t="shared" si="14"/>
        <v>0</v>
      </c>
      <c r="L64" s="734">
        <f t="shared" si="15"/>
        <v>0</v>
      </c>
      <c r="M64" s="734">
        <f t="shared" si="16"/>
        <v>0</v>
      </c>
      <c r="N64" s="734">
        <f t="shared" si="17"/>
        <v>0</v>
      </c>
    </row>
    <row r="65" spans="1:14" ht="15.75" thickBot="1">
      <c r="A65" s="218"/>
      <c r="B65" s="219"/>
      <c r="C65" s="220"/>
      <c r="D65" s="221"/>
      <c r="E65" s="735"/>
      <c r="F65" s="736"/>
      <c r="G65" s="737"/>
      <c r="H65" s="11">
        <f t="shared" ref="H65" si="18">K65</f>
        <v>0</v>
      </c>
      <c r="I65" s="146"/>
      <c r="J65" s="733">
        <f t="shared" si="13"/>
        <v>0</v>
      </c>
      <c r="K65" s="152">
        <f t="shared" si="14"/>
        <v>0</v>
      </c>
      <c r="L65" s="734">
        <f t="shared" si="15"/>
        <v>0</v>
      </c>
      <c r="M65" s="734">
        <f t="shared" si="16"/>
        <v>0</v>
      </c>
      <c r="N65" s="734">
        <f t="shared" si="17"/>
        <v>0</v>
      </c>
    </row>
    <row r="66" spans="1:14" ht="15.75" thickTop="1">
      <c r="A66" s="7"/>
      <c r="B66" s="7"/>
      <c r="C66" s="625"/>
      <c r="D66" s="7"/>
      <c r="E66" s="35"/>
      <c r="F66" s="35"/>
      <c r="G66" s="7"/>
      <c r="H66" s="35"/>
      <c r="I66" s="35"/>
      <c r="J66" s="7"/>
      <c r="K66" s="7"/>
      <c r="L66" s="7"/>
      <c r="M66" s="7"/>
      <c r="N66" s="8"/>
    </row>
    <row r="67" spans="1:14">
      <c r="A67" s="1082" t="s">
        <v>19</v>
      </c>
      <c r="B67" s="1082"/>
      <c r="C67" s="1082"/>
      <c r="D67" s="1082"/>
      <c r="E67" s="1082"/>
      <c r="F67" s="1082"/>
      <c r="G67" s="1082"/>
      <c r="H67" s="1082"/>
      <c r="I67" s="1082"/>
      <c r="J67" s="2"/>
      <c r="K67" s="2"/>
      <c r="L67" s="2"/>
      <c r="M67" s="2"/>
      <c r="N67" s="625"/>
    </row>
    <row r="68" spans="1:14">
      <c r="A68" s="7"/>
      <c r="B68" s="7"/>
      <c r="C68" s="625"/>
      <c r="D68" s="7"/>
      <c r="E68" s="7"/>
      <c r="F68" s="7"/>
      <c r="G68" s="7"/>
      <c r="H68" s="7"/>
      <c r="I68" s="7"/>
      <c r="J68" s="7"/>
      <c r="K68" s="7"/>
      <c r="L68" s="7"/>
      <c r="M68" s="7"/>
      <c r="N68" s="8"/>
    </row>
  </sheetData>
  <sortState xmlns:xlrd2="http://schemas.microsoft.com/office/spreadsheetml/2017/richdata2" ref="A5:N60">
    <sortCondition descending="1" ref="H5:H60"/>
    <sortCondition descending="1" ref="L5:L60"/>
    <sortCondition descending="1" ref="N5:N60"/>
    <sortCondition descending="1" ref="M5:M60"/>
  </sortState>
  <mergeCells count="4">
    <mergeCell ref="A1:I1"/>
    <mergeCell ref="E2:I2"/>
    <mergeCell ref="A67:I67"/>
    <mergeCell ref="A3:I3"/>
  </mergeCells>
  <phoneticPr fontId="0" type="noConversion"/>
  <conditionalFormatting sqref="E6:G65">
    <cfRule type="cellIs" dxfId="3" priority="3" stopIfTrue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7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K68"/>
  <sheetViews>
    <sheetView zoomScale="140" zoomScaleNormal="140" workbookViewId="0">
      <selection activeCell="I61" sqref="I61"/>
    </sheetView>
  </sheetViews>
  <sheetFormatPr defaultRowHeight="15"/>
  <cols>
    <col min="1" max="1" width="13.85546875" style="202" customWidth="1"/>
    <col min="2" max="2" width="13.42578125" customWidth="1"/>
    <col min="3" max="3" width="9.140625" style="1"/>
    <col min="4" max="4" width="29" customWidth="1"/>
    <col min="7" max="7" width="10.28515625" customWidth="1"/>
  </cols>
  <sheetData>
    <row r="1" spans="1:9" ht="20.25">
      <c r="A1" s="1078" t="s">
        <v>20</v>
      </c>
      <c r="B1" s="1078"/>
      <c r="C1" s="1078"/>
      <c r="D1" s="1078"/>
      <c r="E1" s="1078"/>
      <c r="F1" s="1078"/>
      <c r="G1" s="1078"/>
      <c r="H1" s="7"/>
      <c r="I1" s="8"/>
    </row>
    <row r="2" spans="1:9">
      <c r="A2" s="199" t="s">
        <v>1</v>
      </c>
      <c r="C2" s="15"/>
      <c r="D2" s="12"/>
      <c r="E2" s="1079" t="s">
        <v>206</v>
      </c>
      <c r="F2" s="1080"/>
      <c r="G2" s="1080"/>
      <c r="H2" s="7"/>
      <c r="I2" s="8"/>
    </row>
    <row r="3" spans="1:9">
      <c r="A3" s="1083" t="s">
        <v>21</v>
      </c>
      <c r="B3" s="1083"/>
      <c r="C3" s="1083"/>
      <c r="D3" s="1083"/>
      <c r="E3" s="1083"/>
      <c r="F3" s="1083"/>
      <c r="G3" s="1083"/>
      <c r="H3" s="7"/>
      <c r="I3" s="8"/>
    </row>
    <row r="4" spans="1:9" ht="15.75" thickBot="1">
      <c r="A4" s="200"/>
      <c r="B4" s="9"/>
      <c r="C4" s="9"/>
      <c r="D4" s="9"/>
      <c r="E4" s="9"/>
      <c r="F4" s="9"/>
      <c r="G4" s="9"/>
      <c r="H4" s="7"/>
      <c r="I4" s="8"/>
    </row>
    <row r="5" spans="1:9" ht="27" thickTop="1" thickBot="1">
      <c r="A5" s="17" t="s">
        <v>3</v>
      </c>
      <c r="B5" s="17" t="s">
        <v>4</v>
      </c>
      <c r="C5" s="136" t="s">
        <v>5</v>
      </c>
      <c r="D5" s="29" t="s">
        <v>6</v>
      </c>
      <c r="E5" s="16" t="s">
        <v>7</v>
      </c>
      <c r="F5" s="17" t="s">
        <v>8</v>
      </c>
      <c r="G5" s="18" t="s">
        <v>9</v>
      </c>
      <c r="H5" s="137" t="s">
        <v>10</v>
      </c>
      <c r="I5" s="19"/>
    </row>
    <row r="6" spans="1:9">
      <c r="A6" s="517" t="s">
        <v>186</v>
      </c>
      <c r="B6" s="543" t="s">
        <v>45</v>
      </c>
      <c r="C6" s="542">
        <v>2005</v>
      </c>
      <c r="D6" s="581" t="s">
        <v>91</v>
      </c>
      <c r="E6" s="306">
        <v>34</v>
      </c>
      <c r="F6" s="207">
        <f t="shared" ref="F6:F15" si="0">E6*3</f>
        <v>102</v>
      </c>
      <c r="G6" s="145">
        <v>1</v>
      </c>
      <c r="H6" s="7"/>
      <c r="I6" s="8"/>
    </row>
    <row r="7" spans="1:9">
      <c r="A7" s="531" t="s">
        <v>154</v>
      </c>
      <c r="B7" s="651" t="s">
        <v>155</v>
      </c>
      <c r="C7" s="547">
        <v>2006</v>
      </c>
      <c r="D7" s="664" t="s">
        <v>82</v>
      </c>
      <c r="E7" s="304">
        <v>30</v>
      </c>
      <c r="F7" s="208">
        <f t="shared" si="0"/>
        <v>90</v>
      </c>
      <c r="G7" s="146">
        <v>2</v>
      </c>
      <c r="H7" s="7">
        <v>3</v>
      </c>
      <c r="I7" s="8"/>
    </row>
    <row r="8" spans="1:9">
      <c r="A8" s="514" t="s">
        <v>98</v>
      </c>
      <c r="B8" s="515" t="s">
        <v>41</v>
      </c>
      <c r="C8" s="516">
        <v>2004</v>
      </c>
      <c r="D8" s="618" t="s">
        <v>39</v>
      </c>
      <c r="E8" s="304">
        <v>30</v>
      </c>
      <c r="F8" s="208">
        <f t="shared" si="0"/>
        <v>90</v>
      </c>
      <c r="G8" s="148">
        <v>3</v>
      </c>
      <c r="H8" s="7">
        <v>6</v>
      </c>
      <c r="I8" s="8"/>
    </row>
    <row r="9" spans="1:9">
      <c r="A9" s="639" t="s">
        <v>161</v>
      </c>
      <c r="B9" s="518" t="s">
        <v>44</v>
      </c>
      <c r="C9" s="891">
        <v>2003</v>
      </c>
      <c r="D9" s="579" t="s">
        <v>160</v>
      </c>
      <c r="E9" s="307">
        <v>29</v>
      </c>
      <c r="F9" s="208">
        <f t="shared" si="0"/>
        <v>87</v>
      </c>
      <c r="G9" s="146">
        <v>4</v>
      </c>
      <c r="H9" s="7"/>
      <c r="I9" s="8"/>
    </row>
    <row r="10" spans="1:9">
      <c r="A10" s="514" t="s">
        <v>102</v>
      </c>
      <c r="B10" s="512" t="s">
        <v>42</v>
      </c>
      <c r="C10" s="522">
        <v>2004</v>
      </c>
      <c r="D10" s="537" t="s">
        <v>39</v>
      </c>
      <c r="E10" s="431">
        <v>28</v>
      </c>
      <c r="F10" s="208">
        <f t="shared" si="0"/>
        <v>84</v>
      </c>
      <c r="G10" s="146">
        <v>5</v>
      </c>
      <c r="H10" s="7"/>
      <c r="I10" s="8"/>
    </row>
    <row r="11" spans="1:9">
      <c r="A11" s="615" t="s">
        <v>100</v>
      </c>
      <c r="B11" s="616" t="s">
        <v>101</v>
      </c>
      <c r="C11" s="617">
        <v>2003</v>
      </c>
      <c r="D11" s="529" t="s">
        <v>39</v>
      </c>
      <c r="E11" s="304">
        <v>27</v>
      </c>
      <c r="F11" s="208">
        <f t="shared" si="0"/>
        <v>81</v>
      </c>
      <c r="G11" s="146">
        <v>6</v>
      </c>
      <c r="H11" s="7">
        <v>2</v>
      </c>
      <c r="I11" s="8"/>
    </row>
    <row r="12" spans="1:9">
      <c r="A12" s="517" t="s">
        <v>150</v>
      </c>
      <c r="B12" s="518" t="s">
        <v>151</v>
      </c>
      <c r="C12" s="519">
        <v>2005</v>
      </c>
      <c r="D12" s="529" t="s">
        <v>82</v>
      </c>
      <c r="E12" s="304">
        <v>27</v>
      </c>
      <c r="F12" s="208">
        <f t="shared" si="0"/>
        <v>81</v>
      </c>
      <c r="G12" s="146">
        <v>7</v>
      </c>
      <c r="H12" s="7">
        <v>7</v>
      </c>
      <c r="I12" s="8"/>
    </row>
    <row r="13" spans="1:9">
      <c r="A13" s="517" t="s">
        <v>142</v>
      </c>
      <c r="B13" s="518" t="s">
        <v>109</v>
      </c>
      <c r="C13" s="519">
        <v>2003</v>
      </c>
      <c r="D13" s="579" t="s">
        <v>141</v>
      </c>
      <c r="E13" s="304">
        <v>27</v>
      </c>
      <c r="F13" s="208">
        <f t="shared" si="0"/>
        <v>81</v>
      </c>
      <c r="G13" s="146">
        <v>8</v>
      </c>
      <c r="H13" s="7">
        <v>16</v>
      </c>
      <c r="I13" s="8"/>
    </row>
    <row r="14" spans="1:9">
      <c r="A14" s="540" t="s">
        <v>225</v>
      </c>
      <c r="B14" s="549" t="s">
        <v>155</v>
      </c>
      <c r="C14" s="550">
        <v>2005</v>
      </c>
      <c r="D14" s="600" t="s">
        <v>230</v>
      </c>
      <c r="E14" s="431">
        <v>27</v>
      </c>
      <c r="F14" s="208">
        <f t="shared" si="0"/>
        <v>81</v>
      </c>
      <c r="G14" s="146">
        <v>9</v>
      </c>
      <c r="H14" s="7">
        <v>17</v>
      </c>
      <c r="I14" s="8"/>
    </row>
    <row r="15" spans="1:9">
      <c r="A15" s="517" t="s">
        <v>103</v>
      </c>
      <c r="B15" s="518" t="s">
        <v>49</v>
      </c>
      <c r="C15" s="519">
        <v>2005</v>
      </c>
      <c r="D15" s="600" t="s">
        <v>91</v>
      </c>
      <c r="E15" s="307">
        <v>26</v>
      </c>
      <c r="F15" s="208">
        <f t="shared" si="0"/>
        <v>78</v>
      </c>
      <c r="G15" s="146">
        <v>10</v>
      </c>
      <c r="H15" s="7"/>
      <c r="I15" s="8"/>
    </row>
    <row r="16" spans="1:9">
      <c r="A16" s="514" t="s">
        <v>99</v>
      </c>
      <c r="B16" s="521" t="s">
        <v>92</v>
      </c>
      <c r="C16" s="617">
        <v>2004</v>
      </c>
      <c r="D16" s="864" t="s">
        <v>39</v>
      </c>
      <c r="E16" s="304">
        <v>25</v>
      </c>
      <c r="F16" s="208">
        <f t="shared" ref="F16:F37" si="1">E16*3</f>
        <v>75</v>
      </c>
      <c r="G16" s="146">
        <v>11</v>
      </c>
      <c r="H16" s="7"/>
      <c r="I16" s="8"/>
    </row>
    <row r="17" spans="1:9">
      <c r="A17" s="517" t="s">
        <v>143</v>
      </c>
      <c r="B17" s="518" t="s">
        <v>144</v>
      </c>
      <c r="C17" s="519">
        <v>2006</v>
      </c>
      <c r="D17" s="579" t="s">
        <v>141</v>
      </c>
      <c r="E17" s="304">
        <v>25</v>
      </c>
      <c r="F17" s="208">
        <f t="shared" si="1"/>
        <v>75</v>
      </c>
      <c r="G17" s="148">
        <v>12</v>
      </c>
      <c r="H17" s="7"/>
      <c r="I17" s="8"/>
    </row>
    <row r="18" spans="1:9">
      <c r="A18" s="615" t="s">
        <v>152</v>
      </c>
      <c r="B18" s="621" t="s">
        <v>153</v>
      </c>
      <c r="C18" s="622">
        <v>2004</v>
      </c>
      <c r="D18" s="537" t="s">
        <v>82</v>
      </c>
      <c r="E18" s="431">
        <v>25</v>
      </c>
      <c r="F18" s="208">
        <f t="shared" si="1"/>
        <v>75</v>
      </c>
      <c r="G18" s="146">
        <v>13</v>
      </c>
      <c r="H18" s="7"/>
      <c r="I18" s="8"/>
    </row>
    <row r="19" spans="1:9">
      <c r="A19" s="517" t="s">
        <v>263</v>
      </c>
      <c r="B19" s="518" t="s">
        <v>264</v>
      </c>
      <c r="C19" s="519">
        <v>2006</v>
      </c>
      <c r="D19" s="579" t="s">
        <v>270</v>
      </c>
      <c r="E19" s="304">
        <v>25</v>
      </c>
      <c r="F19" s="208">
        <f t="shared" si="1"/>
        <v>75</v>
      </c>
      <c r="G19" s="146">
        <v>14</v>
      </c>
      <c r="H19" s="7"/>
      <c r="I19" s="8"/>
    </row>
    <row r="20" spans="1:9">
      <c r="A20" s="517" t="s">
        <v>248</v>
      </c>
      <c r="B20" s="518" t="s">
        <v>85</v>
      </c>
      <c r="C20" s="519">
        <v>2006</v>
      </c>
      <c r="D20" s="579" t="s">
        <v>252</v>
      </c>
      <c r="E20" s="304">
        <v>25</v>
      </c>
      <c r="F20" s="208">
        <f t="shared" si="1"/>
        <v>75</v>
      </c>
      <c r="G20" s="146">
        <v>15</v>
      </c>
      <c r="H20" s="7"/>
      <c r="I20" s="8"/>
    </row>
    <row r="21" spans="1:9">
      <c r="A21" s="514" t="s">
        <v>233</v>
      </c>
      <c r="B21" s="521" t="s">
        <v>48</v>
      </c>
      <c r="C21" s="522">
        <v>2005</v>
      </c>
      <c r="D21" s="711" t="s">
        <v>12</v>
      </c>
      <c r="E21" s="304">
        <v>24</v>
      </c>
      <c r="F21" s="208">
        <f t="shared" si="1"/>
        <v>72</v>
      </c>
      <c r="G21" s="146">
        <v>16</v>
      </c>
      <c r="H21" s="7"/>
      <c r="I21" s="8"/>
    </row>
    <row r="22" spans="1:9">
      <c r="A22" s="540" t="s">
        <v>93</v>
      </c>
      <c r="B22" s="541" t="s">
        <v>84</v>
      </c>
      <c r="C22" s="542">
        <v>2005</v>
      </c>
      <c r="D22" s="600" t="s">
        <v>91</v>
      </c>
      <c r="E22" s="773">
        <v>23</v>
      </c>
      <c r="F22" s="208">
        <f t="shared" si="1"/>
        <v>69</v>
      </c>
      <c r="G22" s="146">
        <v>17</v>
      </c>
      <c r="H22" s="7"/>
      <c r="I22" s="8"/>
    </row>
    <row r="23" spans="1:9">
      <c r="A23" s="540" t="s">
        <v>156</v>
      </c>
      <c r="B23" s="549" t="s">
        <v>11</v>
      </c>
      <c r="C23" s="550">
        <v>2003</v>
      </c>
      <c r="D23" s="600" t="s">
        <v>47</v>
      </c>
      <c r="E23" s="304">
        <v>23</v>
      </c>
      <c r="F23" s="208">
        <f t="shared" si="1"/>
        <v>69</v>
      </c>
      <c r="G23" s="146">
        <v>18</v>
      </c>
      <c r="H23" s="7"/>
      <c r="I23" s="8"/>
    </row>
    <row r="24" spans="1:9">
      <c r="A24" s="526" t="s">
        <v>216</v>
      </c>
      <c r="B24" s="552" t="s">
        <v>49</v>
      </c>
      <c r="C24" s="553">
        <v>2006</v>
      </c>
      <c r="D24" s="600" t="s">
        <v>87</v>
      </c>
      <c r="E24" s="304">
        <v>22</v>
      </c>
      <c r="F24" s="208">
        <f t="shared" si="1"/>
        <v>66</v>
      </c>
      <c r="G24" s="146">
        <v>19</v>
      </c>
      <c r="H24" s="7"/>
      <c r="I24" s="8"/>
    </row>
    <row r="25" spans="1:9">
      <c r="A25" s="517" t="s">
        <v>189</v>
      </c>
      <c r="B25" s="518" t="s">
        <v>190</v>
      </c>
      <c r="C25" s="519">
        <v>2006</v>
      </c>
      <c r="D25" s="529" t="s">
        <v>82</v>
      </c>
      <c r="E25" s="304">
        <v>22</v>
      </c>
      <c r="F25" s="208">
        <f t="shared" si="1"/>
        <v>66</v>
      </c>
      <c r="G25" s="146">
        <v>20</v>
      </c>
      <c r="H25" s="7"/>
      <c r="I25" s="8"/>
    </row>
    <row r="26" spans="1:9">
      <c r="A26" s="540" t="s">
        <v>246</v>
      </c>
      <c r="B26" s="549" t="s">
        <v>44</v>
      </c>
      <c r="C26" s="550">
        <v>2005</v>
      </c>
      <c r="D26" s="600" t="s">
        <v>160</v>
      </c>
      <c r="E26" s="773">
        <v>22</v>
      </c>
      <c r="F26" s="208">
        <f t="shared" si="1"/>
        <v>66</v>
      </c>
      <c r="G26" s="148">
        <v>21</v>
      </c>
      <c r="H26" s="7"/>
      <c r="I26" s="8"/>
    </row>
    <row r="27" spans="1:9">
      <c r="A27" s="517" t="s">
        <v>251</v>
      </c>
      <c r="B27" s="518" t="s">
        <v>11</v>
      </c>
      <c r="C27" s="519">
        <v>2004</v>
      </c>
      <c r="D27" s="600" t="s">
        <v>252</v>
      </c>
      <c r="E27" s="304">
        <v>22</v>
      </c>
      <c r="F27" s="208">
        <f t="shared" si="1"/>
        <v>66</v>
      </c>
      <c r="G27" s="146">
        <v>22</v>
      </c>
      <c r="H27" s="7"/>
      <c r="I27" s="8"/>
    </row>
    <row r="28" spans="1:9">
      <c r="A28" s="517" t="s">
        <v>157</v>
      </c>
      <c r="B28" s="518" t="s">
        <v>92</v>
      </c>
      <c r="C28" s="519">
        <v>2004</v>
      </c>
      <c r="D28" s="600" t="s">
        <v>47</v>
      </c>
      <c r="E28" s="304">
        <v>22</v>
      </c>
      <c r="F28" s="208">
        <f t="shared" si="1"/>
        <v>66</v>
      </c>
      <c r="G28" s="146">
        <v>23</v>
      </c>
      <c r="H28" s="7"/>
      <c r="I28" s="8"/>
    </row>
    <row r="29" spans="1:9">
      <c r="A29" s="517" t="s">
        <v>158</v>
      </c>
      <c r="B29" s="518" t="s">
        <v>159</v>
      </c>
      <c r="C29" s="519">
        <v>2004</v>
      </c>
      <c r="D29" s="579" t="s">
        <v>47</v>
      </c>
      <c r="E29" s="304">
        <v>22</v>
      </c>
      <c r="F29" s="208">
        <f t="shared" si="1"/>
        <v>66</v>
      </c>
      <c r="G29" s="146">
        <v>24</v>
      </c>
      <c r="H29" s="7"/>
      <c r="I29" s="8"/>
    </row>
    <row r="30" spans="1:9">
      <c r="A30" s="557" t="s">
        <v>104</v>
      </c>
      <c r="B30" s="769" t="s">
        <v>46</v>
      </c>
      <c r="C30" s="578">
        <v>2004</v>
      </c>
      <c r="D30" s="712" t="s">
        <v>43</v>
      </c>
      <c r="E30" s="431">
        <v>21</v>
      </c>
      <c r="F30" s="208">
        <f t="shared" si="1"/>
        <v>63</v>
      </c>
      <c r="G30" s="146">
        <v>25</v>
      </c>
      <c r="H30" s="7"/>
      <c r="I30" s="8"/>
    </row>
    <row r="31" spans="1:9">
      <c r="A31" s="514" t="s">
        <v>111</v>
      </c>
      <c r="B31" s="538" t="s">
        <v>112</v>
      </c>
      <c r="C31" s="539">
        <v>2003</v>
      </c>
      <c r="D31" s="600" t="s">
        <v>87</v>
      </c>
      <c r="E31" s="304">
        <v>21</v>
      </c>
      <c r="F31" s="208">
        <f t="shared" si="1"/>
        <v>63</v>
      </c>
      <c r="G31" s="146">
        <v>26</v>
      </c>
      <c r="H31" s="7"/>
      <c r="I31" s="8"/>
    </row>
    <row r="32" spans="1:9">
      <c r="A32" s="517" t="s">
        <v>227</v>
      </c>
      <c r="B32" s="518" t="s">
        <v>46</v>
      </c>
      <c r="C32" s="519">
        <v>2004</v>
      </c>
      <c r="D32" s="600" t="s">
        <v>230</v>
      </c>
      <c r="E32" s="304">
        <v>21</v>
      </c>
      <c r="F32" s="208">
        <f t="shared" si="1"/>
        <v>63</v>
      </c>
      <c r="G32" s="146">
        <v>27</v>
      </c>
      <c r="H32" s="7"/>
      <c r="I32" s="8"/>
    </row>
    <row r="33" spans="1:11">
      <c r="A33" s="514" t="s">
        <v>115</v>
      </c>
      <c r="B33" s="521" t="s">
        <v>116</v>
      </c>
      <c r="C33" s="522">
        <v>2005</v>
      </c>
      <c r="D33" s="579" t="s">
        <v>114</v>
      </c>
      <c r="E33" s="304">
        <v>21</v>
      </c>
      <c r="F33" s="208">
        <f t="shared" si="1"/>
        <v>63</v>
      </c>
      <c r="G33" s="146">
        <v>28</v>
      </c>
      <c r="H33" s="7"/>
      <c r="I33" s="8"/>
    </row>
    <row r="34" spans="1:11">
      <c r="A34" s="557" t="s">
        <v>117</v>
      </c>
      <c r="B34" s="570" t="s">
        <v>46</v>
      </c>
      <c r="C34" s="571">
        <v>2006</v>
      </c>
      <c r="D34" s="600" t="s">
        <v>114</v>
      </c>
      <c r="E34" s="431">
        <v>21</v>
      </c>
      <c r="F34" s="208">
        <f t="shared" si="1"/>
        <v>63</v>
      </c>
      <c r="G34" s="146">
        <v>29</v>
      </c>
      <c r="H34" s="7"/>
      <c r="I34" s="8"/>
    </row>
    <row r="35" spans="1:11">
      <c r="A35" s="517" t="s">
        <v>145</v>
      </c>
      <c r="B35" s="543" t="s">
        <v>86</v>
      </c>
      <c r="C35" s="544">
        <v>2006</v>
      </c>
      <c r="D35" s="600" t="s">
        <v>141</v>
      </c>
      <c r="E35" s="304">
        <v>21</v>
      </c>
      <c r="F35" s="208">
        <f t="shared" si="1"/>
        <v>63</v>
      </c>
      <c r="G35" s="148">
        <v>30</v>
      </c>
      <c r="H35" s="7"/>
      <c r="I35" s="8"/>
    </row>
    <row r="36" spans="1:11">
      <c r="A36" s="517" t="s">
        <v>170</v>
      </c>
      <c r="B36" s="543" t="s">
        <v>45</v>
      </c>
      <c r="C36" s="544">
        <v>2005</v>
      </c>
      <c r="D36" s="600" t="s">
        <v>79</v>
      </c>
      <c r="E36" s="304">
        <v>21</v>
      </c>
      <c r="F36" s="208">
        <f t="shared" si="1"/>
        <v>63</v>
      </c>
      <c r="G36" s="146">
        <v>31</v>
      </c>
      <c r="H36" s="7"/>
      <c r="I36" s="8"/>
      <c r="K36" s="149"/>
    </row>
    <row r="37" spans="1:11">
      <c r="A37" s="517" t="s">
        <v>243</v>
      </c>
      <c r="B37" s="551" t="s">
        <v>244</v>
      </c>
      <c r="C37" s="519">
        <v>2004</v>
      </c>
      <c r="D37" s="887" t="s">
        <v>79</v>
      </c>
      <c r="E37" s="304">
        <v>21</v>
      </c>
      <c r="F37" s="208">
        <f t="shared" si="1"/>
        <v>63</v>
      </c>
      <c r="G37" s="146">
        <v>32</v>
      </c>
      <c r="H37" s="7"/>
      <c r="I37" s="8"/>
    </row>
    <row r="38" spans="1:11">
      <c r="A38" s="540" t="s">
        <v>245</v>
      </c>
      <c r="B38" s="549" t="s">
        <v>40</v>
      </c>
      <c r="C38" s="550">
        <v>2003</v>
      </c>
      <c r="D38" s="581" t="s">
        <v>79</v>
      </c>
      <c r="E38" s="431">
        <v>21</v>
      </c>
      <c r="F38" s="208">
        <f t="shared" ref="F38:F61" si="2">E38*3</f>
        <v>63</v>
      </c>
      <c r="G38" s="146">
        <v>33</v>
      </c>
      <c r="H38" s="7"/>
      <c r="I38" s="8"/>
    </row>
    <row r="39" spans="1:11">
      <c r="A39" s="517" t="s">
        <v>266</v>
      </c>
      <c r="B39" s="518" t="s">
        <v>267</v>
      </c>
      <c r="C39" s="519">
        <v>2005</v>
      </c>
      <c r="D39" s="579" t="s">
        <v>270</v>
      </c>
      <c r="E39" s="304">
        <v>20</v>
      </c>
      <c r="F39" s="208">
        <f t="shared" si="2"/>
        <v>60</v>
      </c>
      <c r="G39" s="146">
        <v>34</v>
      </c>
      <c r="H39" s="7"/>
      <c r="I39" s="8"/>
    </row>
    <row r="40" spans="1:11">
      <c r="A40" s="517" t="s">
        <v>107</v>
      </c>
      <c r="B40" s="518" t="s">
        <v>41</v>
      </c>
      <c r="C40" s="519">
        <v>2003</v>
      </c>
      <c r="D40" s="623" t="s">
        <v>43</v>
      </c>
      <c r="E40" s="304">
        <v>19</v>
      </c>
      <c r="F40" s="208">
        <f t="shared" si="2"/>
        <v>57</v>
      </c>
      <c r="G40" s="146">
        <v>35</v>
      </c>
      <c r="H40" s="7"/>
      <c r="I40" s="8"/>
    </row>
    <row r="41" spans="1:11">
      <c r="A41" s="531" t="s">
        <v>274</v>
      </c>
      <c r="B41" s="524" t="s">
        <v>11</v>
      </c>
      <c r="C41" s="525">
        <v>2005</v>
      </c>
      <c r="D41" s="711" t="s">
        <v>12</v>
      </c>
      <c r="E41" s="304">
        <v>19</v>
      </c>
      <c r="F41" s="208">
        <f t="shared" si="2"/>
        <v>57</v>
      </c>
      <c r="G41" s="146">
        <v>36</v>
      </c>
      <c r="H41" s="7"/>
      <c r="I41" s="8"/>
    </row>
    <row r="42" spans="1:11">
      <c r="A42" s="540" t="s">
        <v>234</v>
      </c>
      <c r="B42" s="549" t="s">
        <v>40</v>
      </c>
      <c r="C42" s="550">
        <v>2004</v>
      </c>
      <c r="D42" s="713" t="s">
        <v>12</v>
      </c>
      <c r="E42" s="431">
        <v>19</v>
      </c>
      <c r="F42" s="208">
        <f t="shared" si="2"/>
        <v>57</v>
      </c>
      <c r="G42" s="146">
        <v>37</v>
      </c>
      <c r="H42" s="7"/>
      <c r="I42" s="8"/>
    </row>
    <row r="43" spans="1:11">
      <c r="A43" s="517" t="s">
        <v>192</v>
      </c>
      <c r="B43" s="518" t="s">
        <v>42</v>
      </c>
      <c r="C43" s="519">
        <v>2006</v>
      </c>
      <c r="D43" s="663" t="s">
        <v>114</v>
      </c>
      <c r="E43" s="304">
        <v>19</v>
      </c>
      <c r="F43" s="208">
        <f t="shared" si="2"/>
        <v>57</v>
      </c>
      <c r="G43" s="146">
        <v>38</v>
      </c>
      <c r="H43" s="7"/>
      <c r="I43" s="8"/>
    </row>
    <row r="44" spans="1:11">
      <c r="A44" s="517" t="s">
        <v>146</v>
      </c>
      <c r="B44" s="518" t="s">
        <v>116</v>
      </c>
      <c r="C44" s="519">
        <v>2005</v>
      </c>
      <c r="D44" s="663" t="s">
        <v>141</v>
      </c>
      <c r="E44" s="304">
        <v>19</v>
      </c>
      <c r="F44" s="208">
        <f t="shared" si="2"/>
        <v>57</v>
      </c>
      <c r="G44" s="148">
        <v>39</v>
      </c>
      <c r="H44" s="7"/>
      <c r="I44" s="8"/>
    </row>
    <row r="45" spans="1:11">
      <c r="A45" s="517" t="s">
        <v>169</v>
      </c>
      <c r="B45" s="518" t="s">
        <v>84</v>
      </c>
      <c r="C45" s="519">
        <v>2004</v>
      </c>
      <c r="D45" s="579" t="s">
        <v>79</v>
      </c>
      <c r="E45" s="304">
        <v>19</v>
      </c>
      <c r="F45" s="208">
        <f t="shared" si="2"/>
        <v>57</v>
      </c>
      <c r="G45" s="146">
        <v>40</v>
      </c>
      <c r="H45" s="7"/>
      <c r="I45" s="8"/>
    </row>
    <row r="46" spans="1:11">
      <c r="A46" s="554" t="s">
        <v>110</v>
      </c>
      <c r="B46" s="892" t="s">
        <v>11</v>
      </c>
      <c r="C46" s="536">
        <v>2004</v>
      </c>
      <c r="D46" s="600" t="s">
        <v>87</v>
      </c>
      <c r="E46" s="431">
        <v>18</v>
      </c>
      <c r="F46" s="208">
        <f t="shared" si="2"/>
        <v>54</v>
      </c>
      <c r="G46" s="146">
        <v>41</v>
      </c>
      <c r="H46" s="7"/>
      <c r="I46" s="8"/>
    </row>
    <row r="47" spans="1:11">
      <c r="A47" s="517" t="s">
        <v>191</v>
      </c>
      <c r="B47" s="518" t="s">
        <v>49</v>
      </c>
      <c r="C47" s="519">
        <v>2006</v>
      </c>
      <c r="D47" s="600" t="s">
        <v>114</v>
      </c>
      <c r="E47" s="304">
        <v>18</v>
      </c>
      <c r="F47" s="208">
        <f t="shared" si="2"/>
        <v>54</v>
      </c>
      <c r="G47" s="146">
        <v>42</v>
      </c>
      <c r="H47" s="7"/>
      <c r="I47" s="8"/>
    </row>
    <row r="48" spans="1:11">
      <c r="A48" s="517" t="s">
        <v>249</v>
      </c>
      <c r="B48" s="518" t="s">
        <v>11</v>
      </c>
      <c r="C48" s="519">
        <v>2007</v>
      </c>
      <c r="D48" s="600" t="s">
        <v>252</v>
      </c>
      <c r="E48" s="304">
        <v>18</v>
      </c>
      <c r="F48" s="208">
        <f t="shared" si="2"/>
        <v>54</v>
      </c>
      <c r="G48" s="146">
        <v>43</v>
      </c>
      <c r="H48" s="7"/>
      <c r="I48" s="8"/>
    </row>
    <row r="49" spans="1:9">
      <c r="A49" s="514" t="s">
        <v>217</v>
      </c>
      <c r="B49" s="521" t="s">
        <v>218</v>
      </c>
      <c r="C49" s="522">
        <v>2007</v>
      </c>
      <c r="D49" s="579" t="s">
        <v>87</v>
      </c>
      <c r="E49" s="304">
        <v>17</v>
      </c>
      <c r="F49" s="208">
        <f t="shared" si="2"/>
        <v>51</v>
      </c>
      <c r="G49" s="146">
        <v>44</v>
      </c>
      <c r="H49" s="7"/>
      <c r="I49" s="8"/>
    </row>
    <row r="50" spans="1:9">
      <c r="A50" s="540" t="s">
        <v>247</v>
      </c>
      <c r="B50" s="549" t="s">
        <v>92</v>
      </c>
      <c r="C50" s="550">
        <v>2005</v>
      </c>
      <c r="D50" s="600" t="s">
        <v>160</v>
      </c>
      <c r="E50" s="773">
        <v>17</v>
      </c>
      <c r="F50" s="208">
        <f t="shared" si="2"/>
        <v>51</v>
      </c>
      <c r="G50" s="146">
        <v>45</v>
      </c>
      <c r="H50" s="7"/>
      <c r="I50" s="8"/>
    </row>
    <row r="51" spans="1:9">
      <c r="A51" s="517" t="s">
        <v>265</v>
      </c>
      <c r="B51" s="518" t="s">
        <v>84</v>
      </c>
      <c r="C51" s="519">
        <v>2005</v>
      </c>
      <c r="D51" s="600" t="s">
        <v>270</v>
      </c>
      <c r="E51" s="304">
        <v>17</v>
      </c>
      <c r="F51" s="208">
        <f t="shared" si="2"/>
        <v>51</v>
      </c>
      <c r="G51" s="146">
        <v>46</v>
      </c>
      <c r="H51" s="7"/>
      <c r="I51" s="8"/>
    </row>
    <row r="52" spans="1:9">
      <c r="A52" s="517" t="s">
        <v>275</v>
      </c>
      <c r="B52" s="518" t="s">
        <v>45</v>
      </c>
      <c r="C52" s="519">
        <v>2006</v>
      </c>
      <c r="D52" s="600" t="s">
        <v>47</v>
      </c>
      <c r="E52" s="304">
        <v>17</v>
      </c>
      <c r="F52" s="208">
        <f t="shared" si="2"/>
        <v>51</v>
      </c>
      <c r="G52" s="146">
        <v>47</v>
      </c>
      <c r="H52" s="7"/>
      <c r="I52" s="8"/>
    </row>
    <row r="53" spans="1:9">
      <c r="A53" s="517" t="s">
        <v>105</v>
      </c>
      <c r="B53" s="518" t="s">
        <v>106</v>
      </c>
      <c r="C53" s="519">
        <v>2003</v>
      </c>
      <c r="D53" s="579" t="s">
        <v>43</v>
      </c>
      <c r="E53" s="304">
        <v>16</v>
      </c>
      <c r="F53" s="208">
        <f t="shared" si="2"/>
        <v>48</v>
      </c>
      <c r="G53" s="148">
        <v>48</v>
      </c>
      <c r="H53" s="7"/>
      <c r="I53" s="8"/>
    </row>
    <row r="54" spans="1:9">
      <c r="A54" s="540" t="s">
        <v>226</v>
      </c>
      <c r="B54" s="549" t="s">
        <v>40</v>
      </c>
      <c r="C54" s="550">
        <v>2005</v>
      </c>
      <c r="D54" s="600" t="s">
        <v>230</v>
      </c>
      <c r="E54" s="431">
        <v>16</v>
      </c>
      <c r="F54" s="208">
        <f t="shared" si="2"/>
        <v>48</v>
      </c>
      <c r="G54" s="146">
        <v>49</v>
      </c>
      <c r="H54" s="7"/>
      <c r="I54" s="8"/>
    </row>
    <row r="55" spans="1:9">
      <c r="A55" s="517" t="s">
        <v>250</v>
      </c>
      <c r="B55" s="518" t="s">
        <v>46</v>
      </c>
      <c r="C55" s="519">
        <v>2004</v>
      </c>
      <c r="D55" s="581" t="s">
        <v>252</v>
      </c>
      <c r="E55" s="304">
        <v>16</v>
      </c>
      <c r="F55" s="208">
        <f t="shared" si="2"/>
        <v>48</v>
      </c>
      <c r="G55" s="146">
        <v>50</v>
      </c>
      <c r="H55" s="7"/>
      <c r="I55" s="8"/>
    </row>
    <row r="56" spans="1:9">
      <c r="A56" s="517" t="s">
        <v>108</v>
      </c>
      <c r="B56" s="518" t="s">
        <v>11</v>
      </c>
      <c r="C56" s="519">
        <v>2006</v>
      </c>
      <c r="D56" s="579" t="s">
        <v>43</v>
      </c>
      <c r="E56" s="304">
        <v>15</v>
      </c>
      <c r="F56" s="208">
        <f t="shared" si="2"/>
        <v>45</v>
      </c>
      <c r="G56" s="146">
        <v>51</v>
      </c>
      <c r="H56" s="7"/>
      <c r="I56" s="8"/>
    </row>
    <row r="57" spans="1:9">
      <c r="A57" s="517" t="s">
        <v>231</v>
      </c>
      <c r="B57" s="518" t="s">
        <v>232</v>
      </c>
      <c r="C57" s="519">
        <v>2005</v>
      </c>
      <c r="D57" s="711" t="s">
        <v>12</v>
      </c>
      <c r="E57" s="304">
        <v>15</v>
      </c>
      <c r="F57" s="208">
        <f t="shared" si="2"/>
        <v>45</v>
      </c>
      <c r="G57" s="146">
        <v>52</v>
      </c>
      <c r="H57" s="7"/>
      <c r="I57" s="8"/>
    </row>
    <row r="58" spans="1:9">
      <c r="A58" s="540" t="s">
        <v>268</v>
      </c>
      <c r="B58" s="555" t="s">
        <v>269</v>
      </c>
      <c r="C58" s="556">
        <v>2005</v>
      </c>
      <c r="D58" s="600" t="s">
        <v>270</v>
      </c>
      <c r="E58" s="431">
        <v>13</v>
      </c>
      <c r="F58" s="208">
        <f t="shared" si="2"/>
        <v>39</v>
      </c>
      <c r="G58" s="146">
        <v>53</v>
      </c>
      <c r="H58" s="7"/>
      <c r="I58" s="8"/>
    </row>
    <row r="59" spans="1:9">
      <c r="A59" s="540" t="s">
        <v>279</v>
      </c>
      <c r="B59" s="518" t="s">
        <v>92</v>
      </c>
      <c r="C59" s="519">
        <v>2004</v>
      </c>
      <c r="D59" s="579" t="s">
        <v>91</v>
      </c>
      <c r="E59" s="307">
        <v>12</v>
      </c>
      <c r="F59" s="208">
        <f t="shared" si="2"/>
        <v>36</v>
      </c>
      <c r="G59" s="146">
        <v>54</v>
      </c>
      <c r="H59" s="7"/>
      <c r="I59" s="8"/>
    </row>
    <row r="60" spans="1:9">
      <c r="A60" s="517" t="s">
        <v>228</v>
      </c>
      <c r="B60" s="518" t="s">
        <v>229</v>
      </c>
      <c r="C60" s="519">
        <v>2004</v>
      </c>
      <c r="D60" s="579" t="s">
        <v>230</v>
      </c>
      <c r="E60" s="431">
        <v>11</v>
      </c>
      <c r="F60" s="208">
        <f t="shared" si="2"/>
        <v>33</v>
      </c>
      <c r="G60" s="146">
        <v>55</v>
      </c>
      <c r="H60" s="7"/>
      <c r="I60" s="8"/>
    </row>
    <row r="61" spans="1:9">
      <c r="A61" s="517"/>
      <c r="B61" s="518"/>
      <c r="C61" s="519"/>
      <c r="D61" s="579"/>
      <c r="E61" s="304"/>
      <c r="F61" s="208">
        <f t="shared" si="2"/>
        <v>0</v>
      </c>
      <c r="G61" s="146"/>
      <c r="H61" s="7"/>
      <c r="I61" s="8"/>
    </row>
    <row r="62" spans="1:9">
      <c r="A62" s="540"/>
      <c r="B62" s="549"/>
      <c r="C62" s="550"/>
      <c r="D62" s="530"/>
      <c r="E62" s="216"/>
      <c r="F62" s="208">
        <f t="shared" ref="F62:F65" si="3">E62*3</f>
        <v>0</v>
      </c>
      <c r="G62" s="146"/>
      <c r="H62" s="7"/>
      <c r="I62" s="8"/>
    </row>
    <row r="63" spans="1:9">
      <c r="A63" s="514"/>
      <c r="B63" s="521"/>
      <c r="C63" s="522"/>
      <c r="D63" s="523"/>
      <c r="E63" s="217"/>
      <c r="F63" s="208">
        <f t="shared" si="3"/>
        <v>0</v>
      </c>
      <c r="G63" s="147"/>
      <c r="H63" s="7"/>
      <c r="I63" s="8"/>
    </row>
    <row r="64" spans="1:9">
      <c r="A64" s="517"/>
      <c r="B64" s="518"/>
      <c r="C64" s="519"/>
      <c r="D64" s="520"/>
      <c r="E64" s="215"/>
      <c r="F64" s="208">
        <f t="shared" si="3"/>
        <v>0</v>
      </c>
      <c r="G64" s="146"/>
      <c r="H64" s="7"/>
      <c r="I64" s="8"/>
    </row>
    <row r="65" spans="1:9" ht="15.75" thickBot="1">
      <c r="A65" s="517"/>
      <c r="B65" s="559"/>
      <c r="C65" s="560"/>
      <c r="D65" s="561"/>
      <c r="E65" s="216"/>
      <c r="F65" s="214">
        <f t="shared" si="3"/>
        <v>0</v>
      </c>
      <c r="G65" s="232"/>
      <c r="H65" s="7"/>
      <c r="I65" s="8"/>
    </row>
    <row r="66" spans="1:9">
      <c r="A66" s="203"/>
      <c r="B66" s="212"/>
      <c r="C66" s="213"/>
      <c r="D66" s="7"/>
      <c r="E66" s="212"/>
      <c r="F66" s="7"/>
      <c r="G66" s="7"/>
      <c r="H66" s="7"/>
      <c r="I66" s="8"/>
    </row>
    <row r="67" spans="1:9">
      <c r="A67" s="201"/>
      <c r="B67" s="6"/>
      <c r="C67" s="625"/>
      <c r="D67" s="7"/>
      <c r="E67" s="7"/>
      <c r="F67" s="7"/>
      <c r="G67" s="7"/>
      <c r="H67" s="7"/>
      <c r="I67" s="8"/>
    </row>
    <row r="68" spans="1:9">
      <c r="A68" s="201"/>
      <c r="B68" s="7"/>
      <c r="C68" s="625"/>
      <c r="D68" s="7"/>
      <c r="E68" s="7"/>
      <c r="F68" s="7"/>
      <c r="G68" s="7"/>
      <c r="H68" s="7"/>
      <c r="I68" s="8"/>
    </row>
  </sheetData>
  <sortState xmlns:xlrd2="http://schemas.microsoft.com/office/spreadsheetml/2017/richdata2" ref="A12:H14">
    <sortCondition ref="H12:H14"/>
  </sortState>
  <mergeCells count="3">
    <mergeCell ref="A1:G1"/>
    <mergeCell ref="E2:G2"/>
    <mergeCell ref="A3:G3"/>
  </mergeCells>
  <phoneticPr fontId="0" type="noConversion"/>
  <pageMargins left="0.9055118110236221" right="0.70866141732283472" top="0.39370078740157483" bottom="0.19685039370078741" header="0.31496062992125984" footer="0.31496062992125984"/>
  <pageSetup paperSize="9" scale="7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I68"/>
  <sheetViews>
    <sheetView zoomScale="140" zoomScaleNormal="140" workbookViewId="0">
      <selection activeCell="M65" sqref="M65"/>
    </sheetView>
  </sheetViews>
  <sheetFormatPr defaultRowHeight="15"/>
  <cols>
    <col min="1" max="1" width="14.85546875" customWidth="1"/>
    <col min="2" max="2" width="15" customWidth="1"/>
    <col min="3" max="3" width="9.7109375" style="1" customWidth="1"/>
    <col min="4" max="4" width="36.140625" customWidth="1"/>
    <col min="5" max="7" width="9.7109375" customWidth="1"/>
  </cols>
  <sheetData>
    <row r="1" spans="1:9" ht="20.25" customHeight="1">
      <c r="A1" s="1078" t="s">
        <v>20</v>
      </c>
      <c r="B1" s="1078"/>
      <c r="C1" s="1078"/>
      <c r="D1" s="1078"/>
      <c r="E1" s="1078"/>
      <c r="F1" s="1078"/>
      <c r="G1" s="1078"/>
      <c r="H1" s="7"/>
      <c r="I1" s="8"/>
    </row>
    <row r="2" spans="1:9" ht="13.5" customHeight="1">
      <c r="A2" s="14" t="s">
        <v>1</v>
      </c>
      <c r="C2" s="624"/>
      <c r="D2" s="12"/>
      <c r="E2" s="1079" t="s">
        <v>207</v>
      </c>
      <c r="F2" s="1080"/>
      <c r="G2" s="1080"/>
      <c r="H2" s="12"/>
      <c r="I2" s="13"/>
    </row>
    <row r="3" spans="1:9">
      <c r="A3" s="1083" t="s">
        <v>22</v>
      </c>
      <c r="B3" s="1083"/>
      <c r="C3" s="1083"/>
      <c r="D3" s="1083"/>
      <c r="E3" s="1083"/>
      <c r="F3" s="1083"/>
      <c r="G3" s="1083"/>
      <c r="H3" s="7"/>
      <c r="I3" s="8"/>
    </row>
    <row r="4" spans="1:9" ht="15.75" thickBot="1">
      <c r="A4" s="3"/>
      <c r="B4" s="9"/>
      <c r="C4" s="9"/>
      <c r="D4" s="9"/>
      <c r="E4" s="7"/>
      <c r="F4" s="7"/>
      <c r="G4" s="7"/>
      <c r="H4" s="7"/>
      <c r="I4" s="8"/>
    </row>
    <row r="5" spans="1:9" ht="27" thickTop="1" thickBot="1">
      <c r="A5" s="27" t="s">
        <v>3</v>
      </c>
      <c r="B5" s="17" t="s">
        <v>4</v>
      </c>
      <c r="C5" s="136" t="s">
        <v>5</v>
      </c>
      <c r="D5" s="29" t="s">
        <v>6</v>
      </c>
      <c r="E5" s="27" t="s">
        <v>7</v>
      </c>
      <c r="F5" s="28" t="s">
        <v>8</v>
      </c>
      <c r="G5" s="29" t="s">
        <v>9</v>
      </c>
      <c r="H5" s="138" t="s">
        <v>23</v>
      </c>
      <c r="I5" s="4"/>
    </row>
    <row r="6" spans="1:9">
      <c r="A6" s="517" t="s">
        <v>263</v>
      </c>
      <c r="B6" s="543" t="s">
        <v>264</v>
      </c>
      <c r="C6" s="542">
        <v>2006</v>
      </c>
      <c r="D6" s="581" t="s">
        <v>270</v>
      </c>
      <c r="E6" s="897">
        <v>52</v>
      </c>
      <c r="F6" s="37">
        <f t="shared" ref="F6:F37" si="0">E6*1.5</f>
        <v>78</v>
      </c>
      <c r="G6" s="150">
        <v>1</v>
      </c>
      <c r="H6" s="7"/>
      <c r="I6" s="8"/>
    </row>
    <row r="7" spans="1:9">
      <c r="A7" s="514" t="s">
        <v>99</v>
      </c>
      <c r="B7" s="515" t="s">
        <v>92</v>
      </c>
      <c r="C7" s="516">
        <v>2004</v>
      </c>
      <c r="D7" s="833" t="s">
        <v>39</v>
      </c>
      <c r="E7" s="898">
        <v>48</v>
      </c>
      <c r="F7" s="37">
        <f t="shared" si="0"/>
        <v>72</v>
      </c>
      <c r="G7" s="148">
        <v>2</v>
      </c>
      <c r="H7" s="7"/>
      <c r="I7" s="8"/>
    </row>
    <row r="8" spans="1:9">
      <c r="A8" s="517" t="s">
        <v>231</v>
      </c>
      <c r="B8" s="543" t="s">
        <v>232</v>
      </c>
      <c r="C8" s="544">
        <v>2005</v>
      </c>
      <c r="D8" s="722" t="s">
        <v>12</v>
      </c>
      <c r="E8" s="898">
        <v>46</v>
      </c>
      <c r="F8" s="37">
        <f t="shared" si="0"/>
        <v>69</v>
      </c>
      <c r="G8" s="146">
        <v>3</v>
      </c>
      <c r="H8" s="7"/>
      <c r="I8" s="8"/>
    </row>
    <row r="9" spans="1:9">
      <c r="A9" s="531" t="s">
        <v>154</v>
      </c>
      <c r="B9" s="532" t="s">
        <v>155</v>
      </c>
      <c r="C9" s="547">
        <v>2006</v>
      </c>
      <c r="D9" s="896" t="s">
        <v>82</v>
      </c>
      <c r="E9" s="899">
        <v>44</v>
      </c>
      <c r="F9" s="37">
        <f>E9*1.5</f>
        <v>66</v>
      </c>
      <c r="G9" s="151" t="s">
        <v>287</v>
      </c>
      <c r="H9" s="7">
        <v>3</v>
      </c>
      <c r="I9" s="8"/>
    </row>
    <row r="10" spans="1:9">
      <c r="A10" s="533" t="s">
        <v>216</v>
      </c>
      <c r="B10" s="894" t="s">
        <v>49</v>
      </c>
      <c r="C10" s="895">
        <v>2006</v>
      </c>
      <c r="D10" s="600" t="s">
        <v>87</v>
      </c>
      <c r="E10" s="900">
        <v>44</v>
      </c>
      <c r="F10" s="37">
        <f>E10*1.5</f>
        <v>66</v>
      </c>
      <c r="G10" s="148" t="s">
        <v>288</v>
      </c>
      <c r="H10" s="7">
        <v>20</v>
      </c>
      <c r="I10" s="8"/>
    </row>
    <row r="11" spans="1:9">
      <c r="A11" s="615" t="s">
        <v>100</v>
      </c>
      <c r="B11" s="616" t="s">
        <v>101</v>
      </c>
      <c r="C11" s="617">
        <v>2003</v>
      </c>
      <c r="D11" s="529" t="s">
        <v>39</v>
      </c>
      <c r="E11" s="898">
        <v>42</v>
      </c>
      <c r="F11" s="37">
        <f t="shared" si="0"/>
        <v>63</v>
      </c>
      <c r="G11" s="146">
        <v>6</v>
      </c>
      <c r="H11" s="7">
        <v>2</v>
      </c>
      <c r="I11" s="8"/>
    </row>
    <row r="12" spans="1:9">
      <c r="A12" s="517" t="s">
        <v>157</v>
      </c>
      <c r="B12" s="518" t="s">
        <v>92</v>
      </c>
      <c r="C12" s="519">
        <v>2004</v>
      </c>
      <c r="D12" s="579" t="s">
        <v>47</v>
      </c>
      <c r="E12" s="901">
        <v>42</v>
      </c>
      <c r="F12" s="37">
        <f t="shared" si="0"/>
        <v>63</v>
      </c>
      <c r="G12" s="151">
        <v>7</v>
      </c>
      <c r="H12" s="7">
        <v>13</v>
      </c>
      <c r="I12" s="8"/>
    </row>
    <row r="13" spans="1:9">
      <c r="A13" s="514" t="s">
        <v>98</v>
      </c>
      <c r="B13" s="521" t="s">
        <v>41</v>
      </c>
      <c r="C13" s="522">
        <v>2004</v>
      </c>
      <c r="D13" s="529" t="s">
        <v>39</v>
      </c>
      <c r="E13" s="898">
        <v>41</v>
      </c>
      <c r="F13" s="37">
        <f t="shared" si="0"/>
        <v>61.5</v>
      </c>
      <c r="G13" s="148">
        <v>8</v>
      </c>
      <c r="H13" s="7">
        <v>6</v>
      </c>
      <c r="I13" s="8"/>
    </row>
    <row r="14" spans="1:9">
      <c r="A14" s="540" t="s">
        <v>156</v>
      </c>
      <c r="B14" s="549" t="s">
        <v>11</v>
      </c>
      <c r="C14" s="550">
        <v>2003</v>
      </c>
      <c r="D14" s="600" t="s">
        <v>47</v>
      </c>
      <c r="E14" s="902">
        <v>41</v>
      </c>
      <c r="F14" s="37">
        <f t="shared" si="0"/>
        <v>61.5</v>
      </c>
      <c r="G14" s="148">
        <v>9</v>
      </c>
      <c r="H14" s="7">
        <v>9</v>
      </c>
      <c r="I14" s="8"/>
    </row>
    <row r="15" spans="1:9">
      <c r="A15" s="517" t="s">
        <v>186</v>
      </c>
      <c r="B15" s="518" t="s">
        <v>45</v>
      </c>
      <c r="C15" s="519">
        <v>2005</v>
      </c>
      <c r="D15" s="600" t="s">
        <v>91</v>
      </c>
      <c r="E15" s="899">
        <v>39</v>
      </c>
      <c r="F15" s="37">
        <f t="shared" si="0"/>
        <v>58.5</v>
      </c>
      <c r="G15" s="146">
        <v>10</v>
      </c>
      <c r="H15" s="7"/>
      <c r="I15" s="8"/>
    </row>
    <row r="16" spans="1:9">
      <c r="A16" s="517" t="s">
        <v>143</v>
      </c>
      <c r="B16" s="518" t="s">
        <v>144</v>
      </c>
      <c r="C16" s="550">
        <v>2006</v>
      </c>
      <c r="D16" s="600" t="s">
        <v>141</v>
      </c>
      <c r="E16" s="898">
        <v>38</v>
      </c>
      <c r="F16" s="37">
        <f t="shared" si="0"/>
        <v>57</v>
      </c>
      <c r="G16" s="148">
        <v>10.9166666666667</v>
      </c>
      <c r="H16" s="7"/>
      <c r="I16" s="8"/>
    </row>
    <row r="17" spans="1:9">
      <c r="A17" s="517" t="s">
        <v>145</v>
      </c>
      <c r="B17" s="518" t="s">
        <v>86</v>
      </c>
      <c r="C17" s="519">
        <v>2006</v>
      </c>
      <c r="D17" s="579" t="s">
        <v>141</v>
      </c>
      <c r="E17" s="898">
        <v>37</v>
      </c>
      <c r="F17" s="37">
        <f t="shared" si="0"/>
        <v>55.5</v>
      </c>
      <c r="G17" s="146">
        <v>11.9</v>
      </c>
      <c r="H17" s="7"/>
      <c r="I17" s="8"/>
    </row>
    <row r="18" spans="1:9">
      <c r="A18" s="557" t="s">
        <v>274</v>
      </c>
      <c r="B18" s="769" t="s">
        <v>11</v>
      </c>
      <c r="C18" s="578">
        <v>2005</v>
      </c>
      <c r="D18" s="712" t="s">
        <v>12</v>
      </c>
      <c r="E18" s="903">
        <v>36</v>
      </c>
      <c r="F18" s="37">
        <f t="shared" si="0"/>
        <v>54</v>
      </c>
      <c r="G18" s="151">
        <v>12.8833333333334</v>
      </c>
      <c r="H18" s="7"/>
      <c r="I18" s="8"/>
    </row>
    <row r="19" spans="1:9">
      <c r="A19" s="517" t="s">
        <v>189</v>
      </c>
      <c r="B19" s="518" t="s">
        <v>190</v>
      </c>
      <c r="C19" s="519">
        <v>2006</v>
      </c>
      <c r="D19" s="529" t="s">
        <v>82</v>
      </c>
      <c r="E19" s="215">
        <v>36</v>
      </c>
      <c r="F19" s="37">
        <f t="shared" si="0"/>
        <v>54</v>
      </c>
      <c r="G19" s="148">
        <v>13.866666666666699</v>
      </c>
      <c r="H19" s="7"/>
      <c r="I19" s="8"/>
    </row>
    <row r="20" spans="1:9">
      <c r="A20" s="517" t="s">
        <v>249</v>
      </c>
      <c r="B20" s="518" t="s">
        <v>11</v>
      </c>
      <c r="C20" s="519">
        <v>2007</v>
      </c>
      <c r="D20" s="579" t="s">
        <v>252</v>
      </c>
      <c r="E20" s="901">
        <v>35</v>
      </c>
      <c r="F20" s="37">
        <f t="shared" si="0"/>
        <v>52.5</v>
      </c>
      <c r="G20" s="146">
        <v>14.85</v>
      </c>
      <c r="H20" s="7"/>
      <c r="I20" s="8"/>
    </row>
    <row r="21" spans="1:9">
      <c r="A21" s="517" t="s">
        <v>248</v>
      </c>
      <c r="B21" s="518" t="s">
        <v>85</v>
      </c>
      <c r="C21" s="519">
        <v>2006</v>
      </c>
      <c r="D21" s="579" t="s">
        <v>252</v>
      </c>
      <c r="E21" s="901">
        <v>34</v>
      </c>
      <c r="F21" s="37">
        <f t="shared" si="0"/>
        <v>51</v>
      </c>
      <c r="G21" s="151">
        <v>15.8333333333334</v>
      </c>
      <c r="H21" s="7"/>
      <c r="I21" s="8"/>
    </row>
    <row r="22" spans="1:9">
      <c r="A22" s="615" t="s">
        <v>102</v>
      </c>
      <c r="B22" s="512" t="s">
        <v>42</v>
      </c>
      <c r="C22" s="513">
        <v>2004</v>
      </c>
      <c r="D22" s="537" t="s">
        <v>39</v>
      </c>
      <c r="E22" s="903">
        <v>33</v>
      </c>
      <c r="F22" s="37">
        <f t="shared" si="0"/>
        <v>49.5</v>
      </c>
      <c r="G22" s="148">
        <v>16.816666666666698</v>
      </c>
      <c r="H22" s="7"/>
      <c r="I22" s="8"/>
    </row>
    <row r="23" spans="1:9">
      <c r="A23" s="540" t="s">
        <v>142</v>
      </c>
      <c r="B23" s="549" t="s">
        <v>109</v>
      </c>
      <c r="C23" s="550">
        <v>2003</v>
      </c>
      <c r="D23" s="600" t="s">
        <v>141</v>
      </c>
      <c r="E23" s="215">
        <v>33</v>
      </c>
      <c r="F23" s="37">
        <f t="shared" si="0"/>
        <v>49.5</v>
      </c>
      <c r="G23" s="148">
        <v>17.8</v>
      </c>
      <c r="H23" s="7"/>
      <c r="I23" s="8"/>
    </row>
    <row r="24" spans="1:9">
      <c r="A24" s="517" t="s">
        <v>158</v>
      </c>
      <c r="B24" s="518" t="s">
        <v>159</v>
      </c>
      <c r="C24" s="519">
        <v>2004</v>
      </c>
      <c r="D24" s="600" t="s">
        <v>47</v>
      </c>
      <c r="E24" s="901">
        <v>33</v>
      </c>
      <c r="F24" s="37">
        <f t="shared" si="0"/>
        <v>49.5</v>
      </c>
      <c r="G24" s="146">
        <v>18.783333333333399</v>
      </c>
      <c r="H24" s="7"/>
      <c r="I24" s="8"/>
    </row>
    <row r="25" spans="1:9">
      <c r="A25" s="517" t="s">
        <v>105</v>
      </c>
      <c r="B25" s="518" t="s">
        <v>106</v>
      </c>
      <c r="C25" s="519">
        <v>2003</v>
      </c>
      <c r="D25" s="579" t="s">
        <v>43</v>
      </c>
      <c r="E25" s="898">
        <v>32</v>
      </c>
      <c r="F25" s="37">
        <f t="shared" si="0"/>
        <v>48</v>
      </c>
      <c r="G25" s="148">
        <v>19.766666666666701</v>
      </c>
      <c r="H25" s="7"/>
      <c r="I25" s="8"/>
    </row>
    <row r="26" spans="1:9">
      <c r="A26" s="540" t="s">
        <v>191</v>
      </c>
      <c r="B26" s="549" t="s">
        <v>49</v>
      </c>
      <c r="C26" s="550">
        <v>2006</v>
      </c>
      <c r="D26" s="600" t="s">
        <v>114</v>
      </c>
      <c r="E26" s="904">
        <v>31</v>
      </c>
      <c r="F26" s="37">
        <f t="shared" si="0"/>
        <v>46.5</v>
      </c>
      <c r="G26" s="146">
        <v>20.75</v>
      </c>
      <c r="H26" s="7"/>
      <c r="I26" s="8"/>
    </row>
    <row r="27" spans="1:9">
      <c r="A27" s="514" t="s">
        <v>152</v>
      </c>
      <c r="B27" s="538" t="s">
        <v>153</v>
      </c>
      <c r="C27" s="539">
        <v>2004</v>
      </c>
      <c r="D27" s="537" t="s">
        <v>82</v>
      </c>
      <c r="E27" s="898">
        <v>31</v>
      </c>
      <c r="F27" s="37">
        <f t="shared" si="0"/>
        <v>46.5</v>
      </c>
      <c r="G27" s="151">
        <v>21.733333333333398</v>
      </c>
      <c r="H27" s="7"/>
      <c r="I27" s="8"/>
    </row>
    <row r="28" spans="1:9">
      <c r="A28" s="514" t="s">
        <v>111</v>
      </c>
      <c r="B28" s="538" t="s">
        <v>112</v>
      </c>
      <c r="C28" s="539">
        <v>2003</v>
      </c>
      <c r="D28" s="600" t="s">
        <v>87</v>
      </c>
      <c r="E28" s="898">
        <v>30</v>
      </c>
      <c r="F28" s="37">
        <f t="shared" si="0"/>
        <v>45</v>
      </c>
      <c r="G28" s="148">
        <v>22.716666666666701</v>
      </c>
      <c r="H28" s="7"/>
      <c r="I28" s="8"/>
    </row>
    <row r="29" spans="1:9">
      <c r="A29" s="514" t="s">
        <v>233</v>
      </c>
      <c r="B29" s="521" t="s">
        <v>48</v>
      </c>
      <c r="C29" s="522">
        <v>2005</v>
      </c>
      <c r="D29" s="711" t="s">
        <v>12</v>
      </c>
      <c r="E29" s="215">
        <v>30</v>
      </c>
      <c r="F29" s="37">
        <f t="shared" si="0"/>
        <v>45</v>
      </c>
      <c r="G29" s="146">
        <v>23.7</v>
      </c>
      <c r="H29" s="7"/>
      <c r="I29" s="8"/>
    </row>
    <row r="30" spans="1:9">
      <c r="A30" s="540" t="s">
        <v>161</v>
      </c>
      <c r="B30" s="549" t="s">
        <v>44</v>
      </c>
      <c r="C30" s="550">
        <v>2003</v>
      </c>
      <c r="D30" s="600" t="s">
        <v>160</v>
      </c>
      <c r="E30" s="904">
        <v>30</v>
      </c>
      <c r="F30" s="37">
        <f t="shared" si="0"/>
        <v>45</v>
      </c>
      <c r="G30" s="151">
        <v>24.683333333333401</v>
      </c>
      <c r="H30" s="7"/>
      <c r="I30" s="8"/>
    </row>
    <row r="31" spans="1:9">
      <c r="A31" s="517" t="s">
        <v>246</v>
      </c>
      <c r="B31" s="518" t="s">
        <v>44</v>
      </c>
      <c r="C31" s="519">
        <v>2005</v>
      </c>
      <c r="D31" s="600" t="s">
        <v>160</v>
      </c>
      <c r="E31" s="899">
        <v>30</v>
      </c>
      <c r="F31" s="37">
        <f t="shared" si="0"/>
        <v>45</v>
      </c>
      <c r="G31" s="148">
        <v>25.6666666666667</v>
      </c>
      <c r="H31" s="7"/>
      <c r="I31" s="8"/>
    </row>
    <row r="32" spans="1:9">
      <c r="A32" s="517" t="s">
        <v>250</v>
      </c>
      <c r="B32" s="518" t="s">
        <v>46</v>
      </c>
      <c r="C32" s="519">
        <v>2004</v>
      </c>
      <c r="D32" s="600" t="s">
        <v>252</v>
      </c>
      <c r="E32" s="901">
        <v>30</v>
      </c>
      <c r="F32" s="37">
        <f t="shared" si="0"/>
        <v>45</v>
      </c>
      <c r="G32" s="148">
        <v>26.65</v>
      </c>
      <c r="H32" s="7"/>
      <c r="I32" s="8"/>
    </row>
    <row r="33" spans="1:9">
      <c r="A33" s="517" t="s">
        <v>103</v>
      </c>
      <c r="B33" s="518" t="s">
        <v>49</v>
      </c>
      <c r="C33" s="519">
        <v>2005</v>
      </c>
      <c r="D33" s="579" t="s">
        <v>91</v>
      </c>
      <c r="E33" s="899">
        <v>30</v>
      </c>
      <c r="F33" s="37">
        <f t="shared" si="0"/>
        <v>45</v>
      </c>
      <c r="G33" s="146">
        <v>27.6333333333334</v>
      </c>
      <c r="H33" s="7"/>
      <c r="I33" s="8"/>
    </row>
    <row r="34" spans="1:9">
      <c r="A34" s="557" t="s">
        <v>104</v>
      </c>
      <c r="B34" s="570" t="s">
        <v>46</v>
      </c>
      <c r="C34" s="571">
        <v>2004</v>
      </c>
      <c r="D34" s="712" t="s">
        <v>43</v>
      </c>
      <c r="E34" s="903">
        <v>29</v>
      </c>
      <c r="F34" s="37">
        <f t="shared" si="0"/>
        <v>43.5</v>
      </c>
      <c r="G34" s="148">
        <v>28.616666666666699</v>
      </c>
      <c r="H34" s="7"/>
      <c r="I34" s="8"/>
    </row>
    <row r="35" spans="1:9">
      <c r="A35" s="517" t="s">
        <v>243</v>
      </c>
      <c r="B35" s="543" t="s">
        <v>244</v>
      </c>
      <c r="C35" s="544">
        <v>2004</v>
      </c>
      <c r="D35" s="600" t="s">
        <v>79</v>
      </c>
      <c r="E35" s="901">
        <v>29</v>
      </c>
      <c r="F35" s="37">
        <f t="shared" si="0"/>
        <v>43.5</v>
      </c>
      <c r="G35" s="146">
        <v>29.6</v>
      </c>
      <c r="H35" s="7"/>
      <c r="I35" s="8"/>
    </row>
    <row r="36" spans="1:9">
      <c r="A36" s="517" t="s">
        <v>108</v>
      </c>
      <c r="B36" s="543" t="s">
        <v>11</v>
      </c>
      <c r="C36" s="544">
        <v>2006</v>
      </c>
      <c r="D36" s="600" t="s">
        <v>43</v>
      </c>
      <c r="E36" s="898">
        <v>28</v>
      </c>
      <c r="F36" s="37">
        <f t="shared" si="0"/>
        <v>42</v>
      </c>
      <c r="G36" s="151">
        <v>30.5833333333334</v>
      </c>
      <c r="H36" s="7"/>
      <c r="I36" s="8"/>
    </row>
    <row r="37" spans="1:9">
      <c r="A37" s="514" t="s">
        <v>115</v>
      </c>
      <c r="B37" s="893" t="s">
        <v>116</v>
      </c>
      <c r="C37" s="522">
        <v>2005</v>
      </c>
      <c r="D37" s="887" t="s">
        <v>114</v>
      </c>
      <c r="E37" s="899">
        <v>28</v>
      </c>
      <c r="F37" s="37">
        <f t="shared" si="0"/>
        <v>42</v>
      </c>
      <c r="G37" s="148">
        <v>31.566666666666698</v>
      </c>
      <c r="H37" s="7"/>
      <c r="I37" s="8"/>
    </row>
    <row r="38" spans="1:9">
      <c r="A38" s="540" t="s">
        <v>245</v>
      </c>
      <c r="B38" s="549" t="s">
        <v>40</v>
      </c>
      <c r="C38" s="550">
        <v>2003</v>
      </c>
      <c r="D38" s="581" t="s">
        <v>79</v>
      </c>
      <c r="E38" s="902">
        <v>27</v>
      </c>
      <c r="F38" s="37">
        <f t="shared" ref="F38:F61" si="1">E38*1.5</f>
        <v>40.5</v>
      </c>
      <c r="G38" s="146">
        <v>32.550000000000203</v>
      </c>
      <c r="H38" s="7"/>
      <c r="I38" s="8"/>
    </row>
    <row r="39" spans="1:9">
      <c r="A39" s="534" t="s">
        <v>110</v>
      </c>
      <c r="B39" s="535" t="s">
        <v>11</v>
      </c>
      <c r="C39" s="582">
        <v>2004</v>
      </c>
      <c r="D39" s="579" t="s">
        <v>87</v>
      </c>
      <c r="E39" s="900">
        <v>26</v>
      </c>
      <c r="F39" s="37">
        <f t="shared" si="1"/>
        <v>39</v>
      </c>
      <c r="G39" s="151">
        <v>33.533333333333601</v>
      </c>
      <c r="H39" s="7"/>
      <c r="I39" s="8"/>
    </row>
    <row r="40" spans="1:9">
      <c r="A40" s="517" t="s">
        <v>234</v>
      </c>
      <c r="B40" s="518" t="s">
        <v>40</v>
      </c>
      <c r="C40" s="519">
        <v>2004</v>
      </c>
      <c r="D40" s="713" t="s">
        <v>12</v>
      </c>
      <c r="E40" s="899">
        <v>26</v>
      </c>
      <c r="F40" s="37">
        <f t="shared" si="1"/>
        <v>39</v>
      </c>
      <c r="G40" s="148">
        <v>34.516666666667</v>
      </c>
      <c r="H40" s="7"/>
      <c r="I40" s="8"/>
    </row>
    <row r="41" spans="1:9">
      <c r="A41" s="517" t="s">
        <v>266</v>
      </c>
      <c r="B41" s="518" t="s">
        <v>267</v>
      </c>
      <c r="C41" s="519">
        <v>2005</v>
      </c>
      <c r="D41" s="579" t="s">
        <v>270</v>
      </c>
      <c r="E41" s="901">
        <v>26</v>
      </c>
      <c r="F41" s="37">
        <f t="shared" si="1"/>
        <v>39</v>
      </c>
      <c r="G41" s="146">
        <v>35.500000000000398</v>
      </c>
      <c r="H41" s="7"/>
      <c r="I41" s="8"/>
    </row>
    <row r="42" spans="1:9">
      <c r="A42" s="540" t="s">
        <v>169</v>
      </c>
      <c r="B42" s="549" t="s">
        <v>84</v>
      </c>
      <c r="C42" s="550">
        <v>2004</v>
      </c>
      <c r="D42" s="581" t="s">
        <v>79</v>
      </c>
      <c r="E42" s="902">
        <v>26</v>
      </c>
      <c r="F42" s="37">
        <f t="shared" si="1"/>
        <v>39</v>
      </c>
      <c r="G42" s="151" t="s">
        <v>320</v>
      </c>
      <c r="H42" s="7"/>
      <c r="I42" s="8"/>
    </row>
    <row r="43" spans="1:9">
      <c r="A43" s="514" t="s">
        <v>217</v>
      </c>
      <c r="B43" s="521" t="s">
        <v>218</v>
      </c>
      <c r="C43" s="522">
        <v>2007</v>
      </c>
      <c r="D43" s="663" t="s">
        <v>87</v>
      </c>
      <c r="E43" s="898">
        <v>25</v>
      </c>
      <c r="F43" s="37">
        <f t="shared" si="1"/>
        <v>37.5</v>
      </c>
      <c r="G43" s="148" t="s">
        <v>321</v>
      </c>
      <c r="H43" s="7"/>
      <c r="I43" s="8"/>
    </row>
    <row r="44" spans="1:9">
      <c r="A44" s="517" t="s">
        <v>225</v>
      </c>
      <c r="B44" s="518" t="s">
        <v>155</v>
      </c>
      <c r="C44" s="519">
        <v>2005</v>
      </c>
      <c r="D44" s="663" t="s">
        <v>230</v>
      </c>
      <c r="E44" s="215">
        <v>25</v>
      </c>
      <c r="F44" s="37">
        <f t="shared" si="1"/>
        <v>37.5</v>
      </c>
      <c r="G44" s="146" t="s">
        <v>322</v>
      </c>
      <c r="H44" s="7"/>
      <c r="I44" s="8"/>
    </row>
    <row r="45" spans="1:9">
      <c r="A45" s="517" t="s">
        <v>265</v>
      </c>
      <c r="B45" s="518" t="s">
        <v>84</v>
      </c>
      <c r="C45" s="519">
        <v>2005</v>
      </c>
      <c r="D45" s="579" t="s">
        <v>270</v>
      </c>
      <c r="E45" s="901">
        <v>25</v>
      </c>
      <c r="F45" s="37">
        <f t="shared" si="1"/>
        <v>37.5</v>
      </c>
      <c r="G45" s="148" t="s">
        <v>323</v>
      </c>
      <c r="H45" s="7"/>
      <c r="I45" s="8"/>
    </row>
    <row r="46" spans="1:9">
      <c r="A46" s="540" t="s">
        <v>93</v>
      </c>
      <c r="B46" s="549" t="s">
        <v>84</v>
      </c>
      <c r="C46" s="550">
        <v>2005</v>
      </c>
      <c r="D46" s="600" t="s">
        <v>91</v>
      </c>
      <c r="E46" s="904">
        <v>25</v>
      </c>
      <c r="F46" s="37">
        <f t="shared" si="1"/>
        <v>37.5</v>
      </c>
      <c r="G46" s="146" t="s">
        <v>324</v>
      </c>
      <c r="H46" s="7"/>
      <c r="I46" s="8"/>
    </row>
    <row r="47" spans="1:9">
      <c r="A47" s="517" t="s">
        <v>279</v>
      </c>
      <c r="B47" s="518" t="s">
        <v>92</v>
      </c>
      <c r="C47" s="519">
        <v>2004</v>
      </c>
      <c r="D47" s="600" t="s">
        <v>91</v>
      </c>
      <c r="E47" s="899">
        <v>25</v>
      </c>
      <c r="F47" s="37">
        <f t="shared" si="1"/>
        <v>37.5</v>
      </c>
      <c r="G47" s="151" t="s">
        <v>325</v>
      </c>
      <c r="H47" s="7"/>
      <c r="I47" s="8"/>
    </row>
    <row r="48" spans="1:9">
      <c r="A48" s="517" t="s">
        <v>150</v>
      </c>
      <c r="B48" s="518" t="s">
        <v>151</v>
      </c>
      <c r="C48" s="519">
        <v>2005</v>
      </c>
      <c r="D48" s="537" t="s">
        <v>82</v>
      </c>
      <c r="E48" s="898">
        <v>24</v>
      </c>
      <c r="F48" s="37">
        <f t="shared" si="1"/>
        <v>36</v>
      </c>
      <c r="G48" s="148" t="s">
        <v>326</v>
      </c>
      <c r="H48" s="7"/>
      <c r="I48" s="8"/>
    </row>
    <row r="49" spans="1:9">
      <c r="A49" s="517" t="s">
        <v>275</v>
      </c>
      <c r="B49" s="518" t="s">
        <v>45</v>
      </c>
      <c r="C49" s="519">
        <v>2006</v>
      </c>
      <c r="D49" s="579" t="s">
        <v>47</v>
      </c>
      <c r="E49" s="901">
        <v>24</v>
      </c>
      <c r="F49" s="37">
        <f t="shared" si="1"/>
        <v>36</v>
      </c>
      <c r="G49" s="146" t="s">
        <v>327</v>
      </c>
      <c r="H49" s="7"/>
      <c r="I49" s="8"/>
    </row>
    <row r="50" spans="1:9">
      <c r="A50" s="540" t="s">
        <v>268</v>
      </c>
      <c r="B50" s="549" t="s">
        <v>269</v>
      </c>
      <c r="C50" s="550">
        <v>2005</v>
      </c>
      <c r="D50" s="600" t="s">
        <v>270</v>
      </c>
      <c r="E50" s="902">
        <v>23</v>
      </c>
      <c r="F50" s="37">
        <f t="shared" si="1"/>
        <v>34.5</v>
      </c>
      <c r="G50" s="151" t="s">
        <v>328</v>
      </c>
      <c r="H50" s="7"/>
      <c r="I50" s="8"/>
    </row>
    <row r="51" spans="1:9">
      <c r="A51" s="517" t="s">
        <v>170</v>
      </c>
      <c r="B51" s="518" t="s">
        <v>45</v>
      </c>
      <c r="C51" s="519">
        <v>2005</v>
      </c>
      <c r="D51" s="600" t="s">
        <v>79</v>
      </c>
      <c r="E51" s="901">
        <v>23</v>
      </c>
      <c r="F51" s="37">
        <f t="shared" si="1"/>
        <v>34.5</v>
      </c>
      <c r="G51" s="148" t="s">
        <v>329</v>
      </c>
      <c r="H51" s="7"/>
      <c r="I51" s="8"/>
    </row>
    <row r="52" spans="1:9">
      <c r="A52" s="531" t="s">
        <v>117</v>
      </c>
      <c r="B52" s="524" t="s">
        <v>46</v>
      </c>
      <c r="C52" s="525">
        <v>2006</v>
      </c>
      <c r="D52" s="600" t="s">
        <v>114</v>
      </c>
      <c r="E52" s="899">
        <v>22</v>
      </c>
      <c r="F52" s="37">
        <f t="shared" si="1"/>
        <v>33</v>
      </c>
      <c r="G52" s="146" t="s">
        <v>330</v>
      </c>
      <c r="H52" s="7"/>
      <c r="I52" s="8"/>
    </row>
    <row r="53" spans="1:9">
      <c r="A53" s="517" t="s">
        <v>227</v>
      </c>
      <c r="B53" s="518" t="s">
        <v>46</v>
      </c>
      <c r="C53" s="519">
        <v>2004</v>
      </c>
      <c r="D53" s="579" t="s">
        <v>230</v>
      </c>
      <c r="E53" s="215">
        <v>20</v>
      </c>
      <c r="F53" s="37">
        <f t="shared" si="1"/>
        <v>30</v>
      </c>
      <c r="G53" s="151" t="s">
        <v>331</v>
      </c>
      <c r="H53" s="7"/>
      <c r="I53" s="8"/>
    </row>
    <row r="54" spans="1:9">
      <c r="A54" s="540" t="s">
        <v>146</v>
      </c>
      <c r="B54" s="549" t="s">
        <v>116</v>
      </c>
      <c r="C54" s="550">
        <v>2005</v>
      </c>
      <c r="D54" s="600" t="s">
        <v>141</v>
      </c>
      <c r="E54" s="904">
        <v>20</v>
      </c>
      <c r="F54" s="37">
        <f t="shared" si="1"/>
        <v>30</v>
      </c>
      <c r="G54" s="148" t="s">
        <v>332</v>
      </c>
      <c r="H54" s="7"/>
      <c r="I54" s="8"/>
    </row>
    <row r="55" spans="1:9">
      <c r="A55" s="517" t="s">
        <v>192</v>
      </c>
      <c r="B55" s="518" t="s">
        <v>42</v>
      </c>
      <c r="C55" s="519">
        <v>2006</v>
      </c>
      <c r="D55" s="581" t="s">
        <v>114</v>
      </c>
      <c r="E55" s="899">
        <v>19</v>
      </c>
      <c r="F55" s="37">
        <f t="shared" si="1"/>
        <v>28.5</v>
      </c>
      <c r="G55" s="146" t="s">
        <v>333</v>
      </c>
      <c r="H55" s="7"/>
      <c r="I55" s="8"/>
    </row>
    <row r="56" spans="1:9">
      <c r="A56" s="517" t="s">
        <v>226</v>
      </c>
      <c r="B56" s="518" t="s">
        <v>40</v>
      </c>
      <c r="C56" s="519">
        <v>2005</v>
      </c>
      <c r="D56" s="579" t="s">
        <v>230</v>
      </c>
      <c r="E56" s="898">
        <v>18</v>
      </c>
      <c r="F56" s="37">
        <f t="shared" si="1"/>
        <v>27</v>
      </c>
      <c r="G56" s="148" t="s">
        <v>334</v>
      </c>
      <c r="H56" s="7"/>
      <c r="I56" s="8"/>
    </row>
    <row r="57" spans="1:9">
      <c r="A57" s="517" t="s">
        <v>228</v>
      </c>
      <c r="B57" s="518" t="s">
        <v>229</v>
      </c>
      <c r="C57" s="519">
        <v>2004</v>
      </c>
      <c r="D57" s="579" t="s">
        <v>230</v>
      </c>
      <c r="E57" s="215">
        <v>18</v>
      </c>
      <c r="F57" s="37">
        <f t="shared" si="1"/>
        <v>27</v>
      </c>
      <c r="G57" s="146" t="s">
        <v>335</v>
      </c>
      <c r="H57" s="7"/>
      <c r="I57" s="8"/>
    </row>
    <row r="58" spans="1:9">
      <c r="A58" s="540" t="s">
        <v>107</v>
      </c>
      <c r="B58" s="555" t="s">
        <v>41</v>
      </c>
      <c r="C58" s="556">
        <v>2003</v>
      </c>
      <c r="D58" s="537" t="s">
        <v>43</v>
      </c>
      <c r="E58" s="903">
        <v>17</v>
      </c>
      <c r="F58" s="37">
        <f t="shared" si="1"/>
        <v>25.5</v>
      </c>
      <c r="G58" s="151" t="s">
        <v>336</v>
      </c>
      <c r="H58" s="7"/>
      <c r="I58" s="8"/>
    </row>
    <row r="59" spans="1:9">
      <c r="A59" s="540" t="s">
        <v>247</v>
      </c>
      <c r="B59" s="518" t="s">
        <v>92</v>
      </c>
      <c r="C59" s="519">
        <v>2005</v>
      </c>
      <c r="D59" s="579" t="s">
        <v>160</v>
      </c>
      <c r="E59" s="899">
        <v>17</v>
      </c>
      <c r="F59" s="37">
        <f t="shared" si="1"/>
        <v>25.5</v>
      </c>
      <c r="G59" s="148" t="s">
        <v>337</v>
      </c>
      <c r="H59" s="7"/>
      <c r="I59" s="8"/>
    </row>
    <row r="60" spans="1:9">
      <c r="A60" s="517" t="s">
        <v>251</v>
      </c>
      <c r="B60" s="518" t="s">
        <v>11</v>
      </c>
      <c r="C60" s="519">
        <v>2004</v>
      </c>
      <c r="D60" s="579" t="s">
        <v>252</v>
      </c>
      <c r="E60" s="902">
        <v>15</v>
      </c>
      <c r="F60" s="37">
        <f t="shared" si="1"/>
        <v>22.5</v>
      </c>
      <c r="G60" s="146" t="s">
        <v>338</v>
      </c>
      <c r="H60" s="7"/>
      <c r="I60" s="8"/>
    </row>
    <row r="61" spans="1:9">
      <c r="A61" s="517"/>
      <c r="B61" s="518"/>
      <c r="C61" s="519"/>
      <c r="D61" s="579"/>
      <c r="E61" s="438"/>
      <c r="F61" s="37">
        <f t="shared" si="1"/>
        <v>0</v>
      </c>
      <c r="G61" s="148"/>
      <c r="H61" s="7"/>
      <c r="I61" s="8"/>
    </row>
    <row r="62" spans="1:9">
      <c r="A62" s="22"/>
      <c r="B62" s="228"/>
      <c r="C62" s="31"/>
      <c r="D62" s="192"/>
      <c r="E62" s="784"/>
      <c r="F62" s="37">
        <f t="shared" ref="F62:F65" si="2">E62*1.5</f>
        <v>0</v>
      </c>
      <c r="G62" s="146"/>
      <c r="H62" s="7"/>
      <c r="I62" s="8"/>
    </row>
    <row r="63" spans="1:9">
      <c r="A63" s="32"/>
      <c r="B63" s="34"/>
      <c r="C63" s="30"/>
      <c r="D63" s="189"/>
      <c r="E63" s="5"/>
      <c r="F63" s="37">
        <f t="shared" si="2"/>
        <v>0</v>
      </c>
      <c r="G63" s="151"/>
      <c r="H63" s="7"/>
      <c r="I63" s="8"/>
    </row>
    <row r="64" spans="1:9">
      <c r="A64" s="99"/>
      <c r="B64" s="98"/>
      <c r="C64" s="77"/>
      <c r="D64" s="144"/>
      <c r="E64" s="5"/>
      <c r="F64" s="37">
        <f t="shared" si="2"/>
        <v>0</v>
      </c>
      <c r="G64" s="148"/>
      <c r="H64" s="7"/>
      <c r="I64" s="8"/>
    </row>
    <row r="65" spans="1:9">
      <c r="A65" s="99"/>
      <c r="B65" s="98"/>
      <c r="C65" s="77"/>
      <c r="D65" s="144"/>
      <c r="E65" s="5"/>
      <c r="F65" s="37">
        <f t="shared" si="2"/>
        <v>0</v>
      </c>
      <c r="G65" s="146"/>
      <c r="H65" s="7"/>
      <c r="I65" s="8"/>
    </row>
    <row r="66" spans="1:9">
      <c r="A66" s="7"/>
      <c r="B66" s="7"/>
      <c r="C66" s="625"/>
      <c r="D66" s="7"/>
      <c r="E66" s="7"/>
      <c r="F66" s="7"/>
      <c r="G66" s="7"/>
      <c r="H66" s="7"/>
      <c r="I66" s="8"/>
    </row>
    <row r="67" spans="1:9">
      <c r="A67" s="10"/>
      <c r="B67" s="6" t="s">
        <v>24</v>
      </c>
      <c r="C67" s="625"/>
      <c r="D67" s="10"/>
      <c r="E67" s="2"/>
      <c r="F67" s="2"/>
      <c r="G67" s="2"/>
      <c r="H67" s="2"/>
      <c r="I67" s="625"/>
    </row>
    <row r="68" spans="1:9">
      <c r="A68" s="7"/>
      <c r="B68" s="7"/>
      <c r="C68" s="625"/>
      <c r="D68" s="7"/>
      <c r="E68" s="7"/>
      <c r="F68" s="7"/>
      <c r="G68" s="7"/>
      <c r="H68" s="7"/>
      <c r="I68" s="8"/>
    </row>
  </sheetData>
  <sortState xmlns:xlrd2="http://schemas.microsoft.com/office/spreadsheetml/2017/richdata2" ref="A9:H10">
    <sortCondition ref="H9:H10"/>
  </sortState>
  <mergeCells count="3">
    <mergeCell ref="A1:G1"/>
    <mergeCell ref="E2:G2"/>
    <mergeCell ref="A3:G3"/>
  </mergeCells>
  <phoneticPr fontId="0" type="noConversion"/>
  <pageMargins left="1.299212598425197" right="0.70866141732283472" top="0.78740157480314965" bottom="0.78740157480314965" header="0.31496062992125984" footer="0.31496062992125984"/>
  <pageSetup paperSize="9" scale="72" orientation="portrait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V87"/>
  <sheetViews>
    <sheetView topLeftCell="A29" zoomScale="120" zoomScaleNormal="120" workbookViewId="0">
      <selection activeCell="V55" sqref="V55"/>
    </sheetView>
  </sheetViews>
  <sheetFormatPr defaultColWidth="9.140625" defaultRowHeight="15"/>
  <cols>
    <col min="1" max="1" width="15.7109375" style="63" customWidth="1"/>
    <col min="2" max="2" width="14.28515625" style="63" customWidth="1"/>
    <col min="3" max="3" width="7.5703125" style="63" customWidth="1"/>
    <col min="4" max="4" width="29.140625" style="63" customWidth="1"/>
    <col min="5" max="14" width="5" style="63" customWidth="1"/>
    <col min="15" max="16" width="8.5703125" style="63" customWidth="1"/>
    <col min="17" max="17" width="11.140625" style="63" customWidth="1"/>
    <col min="18" max="18" width="8.5703125" style="63" customWidth="1"/>
    <col min="19" max="19" width="6.140625" style="63" customWidth="1"/>
    <col min="20" max="16384" width="9.140625" style="63"/>
  </cols>
  <sheetData>
    <row r="1" spans="1:21" ht="17.25" customHeight="1">
      <c r="A1" s="1093" t="s">
        <v>20</v>
      </c>
      <c r="B1" s="1093"/>
      <c r="C1" s="1093"/>
      <c r="D1" s="1093"/>
      <c r="E1" s="1093"/>
      <c r="F1" s="1093"/>
      <c r="G1" s="1093"/>
      <c r="H1" s="1093"/>
      <c r="I1" s="1093"/>
      <c r="J1" s="1093"/>
      <c r="K1" s="1093"/>
      <c r="L1" s="1093"/>
      <c r="M1" s="1093"/>
      <c r="N1" s="1093"/>
      <c r="O1" s="1093"/>
      <c r="P1" s="1093"/>
      <c r="Q1" s="1093"/>
      <c r="R1" s="1093"/>
    </row>
    <row r="2" spans="1:21">
      <c r="A2" s="1093"/>
      <c r="B2" s="1093"/>
      <c r="C2" s="1093"/>
      <c r="D2" s="1093"/>
      <c r="E2" s="1093"/>
      <c r="F2" s="1093"/>
      <c r="G2" s="1093"/>
      <c r="H2" s="1093"/>
      <c r="I2" s="1093"/>
      <c r="J2" s="1093"/>
      <c r="K2" s="1093"/>
      <c r="L2" s="1093"/>
      <c r="M2" s="1093"/>
      <c r="N2" s="1093"/>
      <c r="O2" s="1093"/>
      <c r="P2" s="1093"/>
      <c r="Q2" s="1093"/>
      <c r="R2" s="1093"/>
    </row>
    <row r="3" spans="1:21">
      <c r="A3" s="1094" t="s">
        <v>25</v>
      </c>
      <c r="B3" s="1095"/>
      <c r="C3" s="1095"/>
      <c r="D3" s="1095"/>
      <c r="E3" s="1095"/>
      <c r="F3" s="1095"/>
      <c r="G3" s="1095"/>
      <c r="H3" s="1095"/>
      <c r="I3" s="1095"/>
      <c r="J3" s="1095"/>
      <c r="K3" s="1095"/>
      <c r="L3" s="1095"/>
      <c r="M3" s="1095"/>
      <c r="N3" s="1095"/>
      <c r="O3" s="1095"/>
      <c r="P3" s="1095"/>
      <c r="Q3" s="1095"/>
      <c r="R3" s="1095"/>
    </row>
    <row r="4" spans="1:21">
      <c r="A4" s="1095" t="s">
        <v>208</v>
      </c>
      <c r="B4" s="1095"/>
      <c r="C4" s="1095"/>
      <c r="D4" s="1095"/>
      <c r="E4" s="1095"/>
      <c r="F4" s="1095"/>
      <c r="G4" s="1095"/>
      <c r="H4" s="1095"/>
      <c r="I4" s="1095"/>
      <c r="J4" s="1095"/>
      <c r="K4" s="1095"/>
      <c r="L4" s="1095"/>
      <c r="M4" s="1095"/>
      <c r="N4" s="1095"/>
      <c r="O4" s="1095"/>
      <c r="P4" s="1095"/>
      <c r="Q4" s="1095"/>
      <c r="R4" s="1095"/>
    </row>
    <row r="5" spans="1:21">
      <c r="A5" s="1094"/>
      <c r="B5" s="1095"/>
      <c r="C5" s="1095"/>
      <c r="D5" s="1095"/>
      <c r="E5" s="1095"/>
      <c r="F5" s="1095"/>
      <c r="G5" s="1095"/>
      <c r="H5" s="1095"/>
      <c r="I5" s="1095"/>
      <c r="J5" s="1095"/>
      <c r="K5" s="1095"/>
      <c r="L5" s="1095"/>
      <c r="M5" s="1095"/>
      <c r="N5" s="1095"/>
      <c r="O5" s="1095"/>
      <c r="P5" s="1095"/>
      <c r="Q5" s="1095"/>
      <c r="R5" s="1095"/>
    </row>
    <row r="6" spans="1:21" ht="15.75" thickBot="1">
      <c r="H6" s="63">
        <v>900</v>
      </c>
    </row>
    <row r="7" spans="1:21" ht="15.75" thickBot="1">
      <c r="A7" s="115" t="s">
        <v>3</v>
      </c>
      <c r="B7" s="114" t="s">
        <v>4</v>
      </c>
      <c r="C7" s="114" t="s">
        <v>26</v>
      </c>
      <c r="D7" s="113" t="s">
        <v>6</v>
      </c>
      <c r="E7" s="1096" t="s">
        <v>27</v>
      </c>
      <c r="F7" s="1097"/>
      <c r="G7" s="627"/>
      <c r="H7" s="626"/>
      <c r="I7" s="1098" t="s">
        <v>28</v>
      </c>
      <c r="J7" s="1099"/>
      <c r="K7" s="1096" t="s">
        <v>29</v>
      </c>
      <c r="L7" s="1097"/>
      <c r="M7" s="1096" t="s">
        <v>30</v>
      </c>
      <c r="N7" s="1097"/>
      <c r="O7" s="112" t="s">
        <v>31</v>
      </c>
      <c r="P7" s="111" t="s">
        <v>9</v>
      </c>
      <c r="Q7" s="85" t="s">
        <v>32</v>
      </c>
      <c r="R7" s="1100" t="s">
        <v>33</v>
      </c>
      <c r="S7" s="1084" t="s">
        <v>34</v>
      </c>
    </row>
    <row r="8" spans="1:21" ht="15.75" thickBot="1">
      <c r="A8" s="110"/>
      <c r="B8" s="134"/>
      <c r="C8" s="135"/>
      <c r="D8" s="109"/>
      <c r="E8" s="108" t="s">
        <v>35</v>
      </c>
      <c r="F8" s="414" t="s">
        <v>36</v>
      </c>
      <c r="G8" s="108" t="s">
        <v>35</v>
      </c>
      <c r="H8" s="108" t="s">
        <v>35</v>
      </c>
      <c r="I8" s="106" t="s">
        <v>35</v>
      </c>
      <c r="J8" s="415" t="s">
        <v>36</v>
      </c>
      <c r="K8" s="107" t="s">
        <v>35</v>
      </c>
      <c r="L8" s="416" t="s">
        <v>36</v>
      </c>
      <c r="M8" s="107" t="s">
        <v>35</v>
      </c>
      <c r="N8" s="415" t="s">
        <v>36</v>
      </c>
      <c r="O8" s="105" t="s">
        <v>37</v>
      </c>
      <c r="P8" s="104" t="s">
        <v>37</v>
      </c>
      <c r="Q8" s="78" t="s">
        <v>38</v>
      </c>
      <c r="R8" s="1100"/>
      <c r="S8" s="1085"/>
      <c r="T8" s="93"/>
      <c r="U8" s="223"/>
    </row>
    <row r="9" spans="1:21" ht="15.75" thickBot="1">
      <c r="A9" s="514" t="s">
        <v>98</v>
      </c>
      <c r="B9" s="515" t="s">
        <v>41</v>
      </c>
      <c r="C9" s="513">
        <v>2004</v>
      </c>
      <c r="D9" s="623" t="s">
        <v>39</v>
      </c>
      <c r="E9" s="303">
        <v>48</v>
      </c>
      <c r="F9" s="448">
        <f t="shared" ref="F9:F64" si="0">E9*1.5</f>
        <v>72</v>
      </c>
      <c r="G9" s="417">
        <v>792</v>
      </c>
      <c r="H9" s="276">
        <v>778</v>
      </c>
      <c r="I9" s="494">
        <v>798</v>
      </c>
      <c r="J9" s="452">
        <v>43</v>
      </c>
      <c r="K9" s="303">
        <v>30</v>
      </c>
      <c r="L9" s="461">
        <f t="shared" ref="L9:L64" si="1">K9*3</f>
        <v>90</v>
      </c>
      <c r="M9" s="432">
        <v>41</v>
      </c>
      <c r="N9" s="465">
        <f t="shared" ref="N9:N64" si="2">M9*1.5</f>
        <v>61.5</v>
      </c>
      <c r="O9" s="117">
        <f t="shared" ref="O9:O36" si="3">(F9+J9+L9+N9)</f>
        <v>266.5</v>
      </c>
      <c r="P9" s="97">
        <f>RANK(O9,$O$9:$O$64)</f>
        <v>6</v>
      </c>
      <c r="Q9" s="1091">
        <f>(O9+O10+O11+O12)</f>
        <v>1127.5</v>
      </c>
      <c r="R9" s="1089">
        <f>(O9+O10+O11+O12)-MIN(O9,O10,O11,O12)</f>
        <v>873.5</v>
      </c>
      <c r="S9" s="1086">
        <f>RANK(R9,$R$9:$R$64)</f>
        <v>1</v>
      </c>
      <c r="U9" s="222"/>
    </row>
    <row r="10" spans="1:21" ht="15.75" thickBot="1">
      <c r="A10" s="514" t="s">
        <v>99</v>
      </c>
      <c r="B10" s="515" t="s">
        <v>92</v>
      </c>
      <c r="C10" s="516">
        <v>2004</v>
      </c>
      <c r="D10" s="833" t="s">
        <v>39</v>
      </c>
      <c r="E10" s="304">
        <v>61</v>
      </c>
      <c r="F10" s="448">
        <f t="shared" si="0"/>
        <v>91.5</v>
      </c>
      <c r="G10" s="314">
        <v>854</v>
      </c>
      <c r="H10" s="282">
        <v>906</v>
      </c>
      <c r="I10" s="495">
        <v>920</v>
      </c>
      <c r="J10" s="453">
        <v>69</v>
      </c>
      <c r="K10" s="304">
        <v>25</v>
      </c>
      <c r="L10" s="461">
        <f t="shared" si="1"/>
        <v>75</v>
      </c>
      <c r="M10" s="433">
        <v>48</v>
      </c>
      <c r="N10" s="466">
        <f t="shared" si="2"/>
        <v>72</v>
      </c>
      <c r="O10" s="117">
        <f t="shared" si="3"/>
        <v>307.5</v>
      </c>
      <c r="P10" s="97">
        <f t="shared" ref="P10:P64" si="4">RANK(O10,$O$9:$O$64)</f>
        <v>1</v>
      </c>
      <c r="Q10" s="1091"/>
      <c r="R10" s="1090"/>
      <c r="S10" s="1087"/>
      <c r="U10" s="222"/>
    </row>
    <row r="11" spans="1:21" ht="15.75" thickBot="1">
      <c r="A11" s="514" t="s">
        <v>100</v>
      </c>
      <c r="B11" s="515" t="s">
        <v>101</v>
      </c>
      <c r="C11" s="516">
        <v>2003</v>
      </c>
      <c r="D11" s="618" t="s">
        <v>39</v>
      </c>
      <c r="E11" s="304">
        <v>67</v>
      </c>
      <c r="F11" s="448">
        <f t="shared" si="0"/>
        <v>100.5</v>
      </c>
      <c r="G11" s="314">
        <v>830</v>
      </c>
      <c r="H11" s="282">
        <v>852</v>
      </c>
      <c r="I11" s="495">
        <v>854</v>
      </c>
      <c r="J11" s="453">
        <v>55</v>
      </c>
      <c r="K11" s="304">
        <v>27</v>
      </c>
      <c r="L11" s="461">
        <f t="shared" si="1"/>
        <v>81</v>
      </c>
      <c r="M11" s="433">
        <v>42</v>
      </c>
      <c r="N11" s="466">
        <f t="shared" si="2"/>
        <v>63</v>
      </c>
      <c r="O11" s="117">
        <f t="shared" si="3"/>
        <v>299.5</v>
      </c>
      <c r="P11" s="97">
        <f t="shared" si="4"/>
        <v>2</v>
      </c>
      <c r="Q11" s="1091"/>
      <c r="R11" s="1090"/>
      <c r="S11" s="1087"/>
      <c r="U11" s="222"/>
    </row>
    <row r="12" spans="1:21" ht="15.75" thickBot="1">
      <c r="A12" s="562" t="s">
        <v>102</v>
      </c>
      <c r="B12" s="601" t="s">
        <v>42</v>
      </c>
      <c r="C12" s="563">
        <v>2004</v>
      </c>
      <c r="D12" s="706" t="s">
        <v>39</v>
      </c>
      <c r="E12" s="305">
        <v>49</v>
      </c>
      <c r="F12" s="449">
        <f t="shared" si="0"/>
        <v>73.5</v>
      </c>
      <c r="G12" s="418">
        <v>785</v>
      </c>
      <c r="H12" s="317">
        <v>793</v>
      </c>
      <c r="I12" s="496">
        <v>812</v>
      </c>
      <c r="J12" s="454">
        <v>47</v>
      </c>
      <c r="K12" s="305">
        <v>28</v>
      </c>
      <c r="L12" s="462">
        <f t="shared" si="1"/>
        <v>84</v>
      </c>
      <c r="M12" s="434">
        <v>33</v>
      </c>
      <c r="N12" s="467">
        <f t="shared" si="2"/>
        <v>49.5</v>
      </c>
      <c r="O12" s="117">
        <f t="shared" si="3"/>
        <v>254</v>
      </c>
      <c r="P12" s="97">
        <f t="shared" si="4"/>
        <v>8</v>
      </c>
      <c r="Q12" s="1091"/>
      <c r="R12" s="1090"/>
      <c r="S12" s="1088"/>
      <c r="U12" s="222"/>
    </row>
    <row r="13" spans="1:21" ht="15.75" customHeight="1" thickBot="1">
      <c r="A13" s="557" t="s">
        <v>104</v>
      </c>
      <c r="B13" s="570" t="s">
        <v>46</v>
      </c>
      <c r="C13" s="571">
        <v>2004</v>
      </c>
      <c r="D13" s="712" t="s">
        <v>43</v>
      </c>
      <c r="E13" s="303">
        <v>35</v>
      </c>
      <c r="F13" s="450">
        <f t="shared" si="0"/>
        <v>52.5</v>
      </c>
      <c r="G13" s="419">
        <v>852</v>
      </c>
      <c r="H13" s="277">
        <v>854</v>
      </c>
      <c r="I13" s="494">
        <v>842</v>
      </c>
      <c r="J13" s="455">
        <v>55</v>
      </c>
      <c r="K13" s="303">
        <v>21</v>
      </c>
      <c r="L13" s="463">
        <f t="shared" si="1"/>
        <v>63</v>
      </c>
      <c r="M13" s="432">
        <v>29</v>
      </c>
      <c r="N13" s="468">
        <f t="shared" si="2"/>
        <v>43.5</v>
      </c>
      <c r="O13" s="117">
        <f t="shared" si="3"/>
        <v>214</v>
      </c>
      <c r="P13" s="97">
        <f t="shared" si="4"/>
        <v>20</v>
      </c>
      <c r="Q13" s="1091">
        <f>(O13+O14+O15+O16)</f>
        <v>783</v>
      </c>
      <c r="R13" s="1089">
        <f>(O13+O14+O15+O16)-MIN(O13,O14,O15,O16)</f>
        <v>596</v>
      </c>
      <c r="S13" s="1086">
        <f t="shared" ref="S13" si="5">RANK(R13,$R$9:$R$64)</f>
        <v>12</v>
      </c>
      <c r="U13" s="222"/>
    </row>
    <row r="14" spans="1:21" ht="15.75" customHeight="1" thickBot="1">
      <c r="A14" s="540" t="s">
        <v>105</v>
      </c>
      <c r="B14" s="549" t="s">
        <v>106</v>
      </c>
      <c r="C14" s="550">
        <v>2003</v>
      </c>
      <c r="D14" s="579" t="s">
        <v>43</v>
      </c>
      <c r="E14" s="304">
        <v>24</v>
      </c>
      <c r="F14" s="448">
        <f t="shared" si="0"/>
        <v>36</v>
      </c>
      <c r="G14" s="314">
        <v>859</v>
      </c>
      <c r="H14" s="282">
        <v>847</v>
      </c>
      <c r="I14" s="495">
        <v>843</v>
      </c>
      <c r="J14" s="453">
        <v>55</v>
      </c>
      <c r="K14" s="304">
        <v>16</v>
      </c>
      <c r="L14" s="461">
        <f t="shared" si="1"/>
        <v>48</v>
      </c>
      <c r="M14" s="433">
        <v>32</v>
      </c>
      <c r="N14" s="466">
        <f t="shared" si="2"/>
        <v>48</v>
      </c>
      <c r="O14" s="117">
        <f t="shared" si="3"/>
        <v>187</v>
      </c>
      <c r="P14" s="97">
        <f t="shared" si="4"/>
        <v>41</v>
      </c>
      <c r="Q14" s="1091"/>
      <c r="R14" s="1090"/>
      <c r="S14" s="1087"/>
      <c r="U14" s="222"/>
    </row>
    <row r="15" spans="1:21" ht="15.75" customHeight="1" thickBot="1">
      <c r="A15" s="517" t="s">
        <v>107</v>
      </c>
      <c r="B15" s="518" t="s">
        <v>41</v>
      </c>
      <c r="C15" s="519">
        <v>2003</v>
      </c>
      <c r="D15" s="529" t="s">
        <v>43</v>
      </c>
      <c r="E15" s="304">
        <v>25</v>
      </c>
      <c r="F15" s="448">
        <f t="shared" si="0"/>
        <v>37.5</v>
      </c>
      <c r="G15" s="314">
        <v>892</v>
      </c>
      <c r="H15" s="282">
        <v>920</v>
      </c>
      <c r="I15" s="495">
        <v>910</v>
      </c>
      <c r="J15" s="453">
        <v>69</v>
      </c>
      <c r="K15" s="304">
        <v>19</v>
      </c>
      <c r="L15" s="461">
        <f t="shared" si="1"/>
        <v>57</v>
      </c>
      <c r="M15" s="433">
        <v>17</v>
      </c>
      <c r="N15" s="469">
        <f t="shared" si="2"/>
        <v>25.5</v>
      </c>
      <c r="O15" s="117">
        <f t="shared" si="3"/>
        <v>189</v>
      </c>
      <c r="P15" s="97">
        <f t="shared" si="4"/>
        <v>40</v>
      </c>
      <c r="Q15" s="1091"/>
      <c r="R15" s="1090"/>
      <c r="S15" s="1087"/>
      <c r="U15" s="222"/>
    </row>
    <row r="16" spans="1:21" ht="15.75" customHeight="1" thickBot="1">
      <c r="A16" s="599" t="s">
        <v>108</v>
      </c>
      <c r="B16" s="602" t="s">
        <v>11</v>
      </c>
      <c r="C16" s="603">
        <v>2006</v>
      </c>
      <c r="D16" s="726" t="s">
        <v>43</v>
      </c>
      <c r="E16" s="305">
        <v>26</v>
      </c>
      <c r="F16" s="449">
        <f t="shared" si="0"/>
        <v>39</v>
      </c>
      <c r="G16" s="418">
        <v>900</v>
      </c>
      <c r="H16" s="317">
        <v>903</v>
      </c>
      <c r="I16" s="496">
        <v>915</v>
      </c>
      <c r="J16" s="454">
        <v>67</v>
      </c>
      <c r="K16" s="305">
        <v>15</v>
      </c>
      <c r="L16" s="462">
        <f t="shared" si="1"/>
        <v>45</v>
      </c>
      <c r="M16" s="434">
        <v>28</v>
      </c>
      <c r="N16" s="470">
        <f t="shared" si="2"/>
        <v>42</v>
      </c>
      <c r="O16" s="117">
        <f t="shared" si="3"/>
        <v>193</v>
      </c>
      <c r="P16" s="97">
        <f t="shared" si="4"/>
        <v>36</v>
      </c>
      <c r="Q16" s="1091"/>
      <c r="R16" s="1090"/>
      <c r="S16" s="1088"/>
      <c r="U16" s="222"/>
    </row>
    <row r="17" spans="1:21" ht="15.75" customHeight="1" thickBot="1">
      <c r="A17" s="533" t="s">
        <v>216</v>
      </c>
      <c r="B17" s="527" t="s">
        <v>49</v>
      </c>
      <c r="C17" s="528">
        <v>2006</v>
      </c>
      <c r="D17" s="600" t="s">
        <v>87</v>
      </c>
      <c r="E17" s="303">
        <v>30</v>
      </c>
      <c r="F17" s="450">
        <f t="shared" si="0"/>
        <v>45</v>
      </c>
      <c r="G17" s="419">
        <v>763</v>
      </c>
      <c r="H17" s="277">
        <v>750</v>
      </c>
      <c r="I17" s="494">
        <v>765</v>
      </c>
      <c r="J17" s="455">
        <v>37</v>
      </c>
      <c r="K17" s="303">
        <v>22</v>
      </c>
      <c r="L17" s="463">
        <f t="shared" si="1"/>
        <v>66</v>
      </c>
      <c r="M17" s="303">
        <v>44</v>
      </c>
      <c r="N17" s="465">
        <f t="shared" si="2"/>
        <v>66</v>
      </c>
      <c r="O17" s="117">
        <f t="shared" si="3"/>
        <v>214</v>
      </c>
      <c r="P17" s="97">
        <f t="shared" si="4"/>
        <v>20</v>
      </c>
      <c r="Q17" s="1091">
        <f>(O17+O18+O19+O20)</f>
        <v>793</v>
      </c>
      <c r="R17" s="1089">
        <f>(O17+O18+O19+O20)-MIN(O17,O18,O19,O20)</f>
        <v>630</v>
      </c>
      <c r="S17" s="1086">
        <f t="shared" ref="S17" si="6">RANK(R17,$R$9:$R$64)</f>
        <v>7</v>
      </c>
      <c r="U17" s="222"/>
    </row>
    <row r="18" spans="1:21" ht="15.75" customHeight="1" thickBot="1">
      <c r="A18" s="514" t="s">
        <v>217</v>
      </c>
      <c r="B18" s="521" t="s">
        <v>218</v>
      </c>
      <c r="C18" s="522">
        <v>2007</v>
      </c>
      <c r="D18" s="600" t="s">
        <v>87</v>
      </c>
      <c r="E18" s="304">
        <v>25</v>
      </c>
      <c r="F18" s="448">
        <f t="shared" si="0"/>
        <v>37.5</v>
      </c>
      <c r="G18" s="314">
        <v>740</v>
      </c>
      <c r="H18" s="282">
        <v>760</v>
      </c>
      <c r="I18" s="495">
        <v>0</v>
      </c>
      <c r="J18" s="453">
        <v>37</v>
      </c>
      <c r="K18" s="304">
        <v>17</v>
      </c>
      <c r="L18" s="461">
        <f t="shared" si="1"/>
        <v>51</v>
      </c>
      <c r="M18" s="433">
        <v>25</v>
      </c>
      <c r="N18" s="466">
        <f t="shared" si="2"/>
        <v>37.5</v>
      </c>
      <c r="O18" s="117">
        <f t="shared" si="3"/>
        <v>163</v>
      </c>
      <c r="P18" s="97">
        <f t="shared" si="4"/>
        <v>49</v>
      </c>
      <c r="Q18" s="1091"/>
      <c r="R18" s="1090"/>
      <c r="S18" s="1087"/>
      <c r="U18" s="222"/>
    </row>
    <row r="19" spans="1:21" ht="15.75" customHeight="1" thickBot="1">
      <c r="A19" s="534" t="s">
        <v>110</v>
      </c>
      <c r="B19" s="535" t="s">
        <v>11</v>
      </c>
      <c r="C19" s="536">
        <v>2004</v>
      </c>
      <c r="D19" s="600" t="s">
        <v>87</v>
      </c>
      <c r="E19" s="304">
        <v>44</v>
      </c>
      <c r="F19" s="448">
        <f t="shared" si="0"/>
        <v>66</v>
      </c>
      <c r="G19" s="314">
        <v>850</v>
      </c>
      <c r="H19" s="282">
        <v>853</v>
      </c>
      <c r="I19" s="495">
        <v>813</v>
      </c>
      <c r="J19" s="453">
        <v>55</v>
      </c>
      <c r="K19" s="304">
        <v>18</v>
      </c>
      <c r="L19" s="461">
        <f t="shared" si="1"/>
        <v>54</v>
      </c>
      <c r="M19" s="304">
        <v>26</v>
      </c>
      <c r="N19" s="469">
        <f t="shared" si="2"/>
        <v>39</v>
      </c>
      <c r="O19" s="117">
        <f t="shared" si="3"/>
        <v>214</v>
      </c>
      <c r="P19" s="97">
        <f t="shared" si="4"/>
        <v>20</v>
      </c>
      <c r="Q19" s="1091"/>
      <c r="R19" s="1090"/>
      <c r="S19" s="1087"/>
      <c r="U19" s="222"/>
    </row>
    <row r="20" spans="1:21" ht="15.75" customHeight="1" thickBot="1">
      <c r="A20" s="562" t="s">
        <v>111</v>
      </c>
      <c r="B20" s="568" t="s">
        <v>112</v>
      </c>
      <c r="C20" s="569">
        <v>2003</v>
      </c>
      <c r="D20" s="581" t="s">
        <v>87</v>
      </c>
      <c r="E20" s="305">
        <v>38</v>
      </c>
      <c r="F20" s="449">
        <f t="shared" si="0"/>
        <v>57</v>
      </c>
      <c r="G20" s="418">
        <v>0</v>
      </c>
      <c r="H20" s="317">
        <v>766</v>
      </c>
      <c r="I20" s="496">
        <v>756</v>
      </c>
      <c r="J20" s="454">
        <v>37</v>
      </c>
      <c r="K20" s="305">
        <v>21</v>
      </c>
      <c r="L20" s="462">
        <f t="shared" si="1"/>
        <v>63</v>
      </c>
      <c r="M20" s="434">
        <v>30</v>
      </c>
      <c r="N20" s="470">
        <f t="shared" si="2"/>
        <v>45</v>
      </c>
      <c r="O20" s="117">
        <f t="shared" si="3"/>
        <v>202</v>
      </c>
      <c r="P20" s="97">
        <f t="shared" si="4"/>
        <v>30</v>
      </c>
      <c r="Q20" s="1091"/>
      <c r="R20" s="1090"/>
      <c r="S20" s="1088"/>
      <c r="U20" s="222"/>
    </row>
    <row r="21" spans="1:21" ht="15.75" customHeight="1" thickBot="1">
      <c r="A21" s="540" t="s">
        <v>225</v>
      </c>
      <c r="B21" s="549" t="s">
        <v>155</v>
      </c>
      <c r="C21" s="550">
        <v>2005</v>
      </c>
      <c r="D21" s="717" t="s">
        <v>230</v>
      </c>
      <c r="E21" s="303">
        <v>32</v>
      </c>
      <c r="F21" s="450">
        <f t="shared" si="0"/>
        <v>48</v>
      </c>
      <c r="G21" s="419">
        <v>820</v>
      </c>
      <c r="H21" s="277">
        <v>848</v>
      </c>
      <c r="I21" s="494">
        <v>856</v>
      </c>
      <c r="J21" s="455">
        <v>55</v>
      </c>
      <c r="K21" s="303">
        <v>27</v>
      </c>
      <c r="L21" s="463">
        <f t="shared" si="1"/>
        <v>81</v>
      </c>
      <c r="M21" s="303">
        <v>25</v>
      </c>
      <c r="N21" s="468">
        <f t="shared" si="2"/>
        <v>37.5</v>
      </c>
      <c r="O21" s="117">
        <f t="shared" si="3"/>
        <v>221.5</v>
      </c>
      <c r="P21" s="97">
        <f t="shared" si="4"/>
        <v>17</v>
      </c>
      <c r="Q21" s="1091">
        <f>(O21+O22+O23+O24)</f>
        <v>701.5</v>
      </c>
      <c r="R21" s="1089">
        <f>(O21+O22+O23+O24)-MIN(O21,O22,O23,O24)</f>
        <v>562.5</v>
      </c>
      <c r="S21" s="1086">
        <f t="shared" ref="S21" si="7">RANK(R21,$R$9:$R$64)</f>
        <v>14</v>
      </c>
      <c r="U21" s="222"/>
    </row>
    <row r="22" spans="1:21" ht="15.75" customHeight="1" thickBot="1">
      <c r="A22" s="517" t="s">
        <v>226</v>
      </c>
      <c r="B22" s="518" t="s">
        <v>40</v>
      </c>
      <c r="C22" s="519">
        <v>2005</v>
      </c>
      <c r="D22" s="579" t="s">
        <v>230</v>
      </c>
      <c r="E22" s="304">
        <v>22</v>
      </c>
      <c r="F22" s="448">
        <f t="shared" si="0"/>
        <v>33</v>
      </c>
      <c r="G22" s="314">
        <v>813</v>
      </c>
      <c r="H22" s="282">
        <v>835</v>
      </c>
      <c r="I22" s="495">
        <v>855</v>
      </c>
      <c r="J22" s="453">
        <v>55</v>
      </c>
      <c r="K22" s="304">
        <v>16</v>
      </c>
      <c r="L22" s="461">
        <f t="shared" si="1"/>
        <v>48</v>
      </c>
      <c r="M22" s="433">
        <v>18</v>
      </c>
      <c r="N22" s="466">
        <f t="shared" si="2"/>
        <v>27</v>
      </c>
      <c r="O22" s="117">
        <f t="shared" si="3"/>
        <v>163</v>
      </c>
      <c r="P22" s="97">
        <f t="shared" si="4"/>
        <v>49</v>
      </c>
      <c r="Q22" s="1091"/>
      <c r="R22" s="1090"/>
      <c r="S22" s="1087"/>
      <c r="U22" s="222"/>
    </row>
    <row r="23" spans="1:21" ht="15.75" customHeight="1" thickBot="1">
      <c r="A23" s="517" t="s">
        <v>227</v>
      </c>
      <c r="B23" s="518" t="s">
        <v>46</v>
      </c>
      <c r="C23" s="519">
        <v>2004</v>
      </c>
      <c r="D23" s="579" t="s">
        <v>230</v>
      </c>
      <c r="E23" s="304">
        <v>28</v>
      </c>
      <c r="F23" s="448">
        <f t="shared" si="0"/>
        <v>42</v>
      </c>
      <c r="G23" s="314">
        <v>745</v>
      </c>
      <c r="H23" s="282">
        <v>794</v>
      </c>
      <c r="I23" s="495">
        <v>792</v>
      </c>
      <c r="J23" s="453">
        <v>43</v>
      </c>
      <c r="K23" s="304">
        <v>21</v>
      </c>
      <c r="L23" s="461">
        <f t="shared" si="1"/>
        <v>63</v>
      </c>
      <c r="M23" s="304">
        <v>20</v>
      </c>
      <c r="N23" s="466">
        <f t="shared" si="2"/>
        <v>30</v>
      </c>
      <c r="O23" s="117">
        <f t="shared" si="3"/>
        <v>178</v>
      </c>
      <c r="P23" s="97">
        <f t="shared" si="4"/>
        <v>45</v>
      </c>
      <c r="Q23" s="1091"/>
      <c r="R23" s="1090"/>
      <c r="S23" s="1087"/>
      <c r="U23" s="222"/>
    </row>
    <row r="24" spans="1:21" ht="15.75" customHeight="1" thickBot="1">
      <c r="A24" s="573" t="s">
        <v>228</v>
      </c>
      <c r="B24" s="574" t="s">
        <v>229</v>
      </c>
      <c r="C24" s="575">
        <v>2004</v>
      </c>
      <c r="D24" s="726" t="s">
        <v>230</v>
      </c>
      <c r="E24" s="305">
        <v>20</v>
      </c>
      <c r="F24" s="449">
        <f t="shared" si="0"/>
        <v>30</v>
      </c>
      <c r="G24" s="418">
        <v>793</v>
      </c>
      <c r="H24" s="317">
        <v>817</v>
      </c>
      <c r="I24" s="496">
        <v>823</v>
      </c>
      <c r="J24" s="454">
        <v>49</v>
      </c>
      <c r="K24" s="305">
        <v>11</v>
      </c>
      <c r="L24" s="462">
        <f t="shared" si="1"/>
        <v>33</v>
      </c>
      <c r="M24" s="313">
        <v>18</v>
      </c>
      <c r="N24" s="467">
        <f t="shared" si="2"/>
        <v>27</v>
      </c>
      <c r="O24" s="117">
        <f t="shared" si="3"/>
        <v>139</v>
      </c>
      <c r="P24" s="97">
        <f t="shared" si="4"/>
        <v>55</v>
      </c>
      <c r="Q24" s="1091"/>
      <c r="R24" s="1090"/>
      <c r="S24" s="1088"/>
      <c r="U24" s="222"/>
    </row>
    <row r="25" spans="1:21" ht="15.75" customHeight="1" thickBot="1">
      <c r="A25" s="557" t="s">
        <v>274</v>
      </c>
      <c r="B25" s="570" t="s">
        <v>11</v>
      </c>
      <c r="C25" s="571">
        <v>2005</v>
      </c>
      <c r="D25" s="712" t="s">
        <v>12</v>
      </c>
      <c r="E25" s="303">
        <v>32</v>
      </c>
      <c r="F25" s="450">
        <f t="shared" si="0"/>
        <v>48</v>
      </c>
      <c r="G25" s="419">
        <v>643</v>
      </c>
      <c r="H25" s="277">
        <v>635</v>
      </c>
      <c r="I25" s="494">
        <v>627</v>
      </c>
      <c r="J25" s="455">
        <v>24</v>
      </c>
      <c r="K25" s="303">
        <v>19</v>
      </c>
      <c r="L25" s="463">
        <f t="shared" si="1"/>
        <v>57</v>
      </c>
      <c r="M25" s="435">
        <v>36</v>
      </c>
      <c r="N25" s="465">
        <f t="shared" si="2"/>
        <v>54</v>
      </c>
      <c r="O25" s="117">
        <f t="shared" si="3"/>
        <v>183</v>
      </c>
      <c r="P25" s="97">
        <f t="shared" si="4"/>
        <v>43</v>
      </c>
      <c r="Q25" s="1091">
        <f>(O25+O26+O27+O28)</f>
        <v>807</v>
      </c>
      <c r="R25" s="1089">
        <f>(O25+O26+O27+O28)-MIN(O25,O26,O27,O28)</f>
        <v>624</v>
      </c>
      <c r="S25" s="1086">
        <f t="shared" ref="S25" si="8">RANK(R25,$R$9:$R$64)</f>
        <v>8</v>
      </c>
      <c r="U25" s="222"/>
    </row>
    <row r="26" spans="1:21" ht="15.75" customHeight="1" thickBot="1">
      <c r="A26" s="540" t="s">
        <v>231</v>
      </c>
      <c r="B26" s="549" t="s">
        <v>232</v>
      </c>
      <c r="C26" s="550">
        <v>2005</v>
      </c>
      <c r="D26" s="712" t="s">
        <v>12</v>
      </c>
      <c r="E26" s="304">
        <v>30</v>
      </c>
      <c r="F26" s="448">
        <f t="shared" si="0"/>
        <v>45</v>
      </c>
      <c r="G26" s="314">
        <v>829</v>
      </c>
      <c r="H26" s="282">
        <v>759</v>
      </c>
      <c r="I26" s="495">
        <v>835</v>
      </c>
      <c r="J26" s="453">
        <v>51</v>
      </c>
      <c r="K26" s="304">
        <v>15</v>
      </c>
      <c r="L26" s="461">
        <f t="shared" si="1"/>
        <v>45</v>
      </c>
      <c r="M26" s="433">
        <v>46</v>
      </c>
      <c r="N26" s="466">
        <f t="shared" si="2"/>
        <v>69</v>
      </c>
      <c r="O26" s="117">
        <f t="shared" si="3"/>
        <v>210</v>
      </c>
      <c r="P26" s="97">
        <f t="shared" si="4"/>
        <v>25</v>
      </c>
      <c r="Q26" s="1091"/>
      <c r="R26" s="1090"/>
      <c r="S26" s="1087"/>
      <c r="U26" s="222"/>
    </row>
    <row r="27" spans="1:21" ht="15.75" customHeight="1" thickBot="1">
      <c r="A27" s="514" t="s">
        <v>233</v>
      </c>
      <c r="B27" s="521" t="s">
        <v>48</v>
      </c>
      <c r="C27" s="522">
        <v>2005</v>
      </c>
      <c r="D27" s="712" t="s">
        <v>12</v>
      </c>
      <c r="E27" s="304">
        <v>30</v>
      </c>
      <c r="F27" s="448">
        <f t="shared" si="0"/>
        <v>45</v>
      </c>
      <c r="G27" s="314">
        <v>808</v>
      </c>
      <c r="H27" s="282">
        <v>811</v>
      </c>
      <c r="I27" s="495">
        <v>800</v>
      </c>
      <c r="J27" s="453">
        <v>47</v>
      </c>
      <c r="K27" s="304">
        <v>24</v>
      </c>
      <c r="L27" s="461">
        <f t="shared" si="1"/>
        <v>72</v>
      </c>
      <c r="M27" s="304">
        <v>30</v>
      </c>
      <c r="N27" s="469">
        <f t="shared" si="2"/>
        <v>45</v>
      </c>
      <c r="O27" s="117">
        <f t="shared" si="3"/>
        <v>209</v>
      </c>
      <c r="P27" s="97">
        <f t="shared" si="4"/>
        <v>27</v>
      </c>
      <c r="Q27" s="1091"/>
      <c r="R27" s="1090"/>
      <c r="S27" s="1087"/>
      <c r="U27" s="222"/>
    </row>
    <row r="28" spans="1:21" ht="15.75" customHeight="1" thickBot="1">
      <c r="A28" s="573" t="s">
        <v>234</v>
      </c>
      <c r="B28" s="574" t="s">
        <v>40</v>
      </c>
      <c r="C28" s="575">
        <v>2004</v>
      </c>
      <c r="D28" s="721" t="s">
        <v>12</v>
      </c>
      <c r="E28" s="422">
        <v>50</v>
      </c>
      <c r="F28" s="450">
        <f t="shared" si="0"/>
        <v>75</v>
      </c>
      <c r="G28" s="420">
        <v>715</v>
      </c>
      <c r="H28" s="271">
        <v>0</v>
      </c>
      <c r="I28" s="497">
        <v>748</v>
      </c>
      <c r="J28" s="455">
        <v>34</v>
      </c>
      <c r="K28" s="305">
        <v>19</v>
      </c>
      <c r="L28" s="463">
        <f t="shared" si="1"/>
        <v>57</v>
      </c>
      <c r="M28" s="436">
        <v>26</v>
      </c>
      <c r="N28" s="470">
        <f t="shared" si="2"/>
        <v>39</v>
      </c>
      <c r="O28" s="117">
        <f t="shared" si="3"/>
        <v>205</v>
      </c>
      <c r="P28" s="97">
        <f t="shared" si="4"/>
        <v>29</v>
      </c>
      <c r="Q28" s="1091"/>
      <c r="R28" s="1090"/>
      <c r="S28" s="1088"/>
      <c r="U28" s="222"/>
    </row>
    <row r="29" spans="1:21" ht="15.75" customHeight="1" thickBot="1">
      <c r="A29" s="540" t="s">
        <v>191</v>
      </c>
      <c r="B29" s="549" t="s">
        <v>49</v>
      </c>
      <c r="C29" s="550">
        <v>2006</v>
      </c>
      <c r="D29" s="600" t="s">
        <v>114</v>
      </c>
      <c r="E29" s="423">
        <v>32</v>
      </c>
      <c r="F29" s="451">
        <f t="shared" si="0"/>
        <v>48</v>
      </c>
      <c r="G29" s="417">
        <v>782</v>
      </c>
      <c r="H29" s="269">
        <v>787</v>
      </c>
      <c r="I29" s="498">
        <v>0</v>
      </c>
      <c r="J29" s="456">
        <v>41</v>
      </c>
      <c r="K29" s="303">
        <v>18</v>
      </c>
      <c r="L29" s="464">
        <f t="shared" si="1"/>
        <v>54</v>
      </c>
      <c r="M29" s="437">
        <v>31</v>
      </c>
      <c r="N29" s="468">
        <f t="shared" si="2"/>
        <v>46.5</v>
      </c>
      <c r="O29" s="117">
        <f t="shared" si="3"/>
        <v>189.5</v>
      </c>
      <c r="P29" s="97">
        <f t="shared" si="4"/>
        <v>39</v>
      </c>
      <c r="Q29" s="1091">
        <f>(O29+O30+O31+O32)</f>
        <v>727.5</v>
      </c>
      <c r="R29" s="1089">
        <f>(O29+O30+O31+O32)-MIN(O29,O30,O31,O32)</f>
        <v>572.5</v>
      </c>
      <c r="S29" s="1086">
        <f t="shared" ref="S29" si="9">RANK(R29,$R$9:$R$64)</f>
        <v>13</v>
      </c>
      <c r="U29" s="222"/>
    </row>
    <row r="30" spans="1:21" ht="15.75" customHeight="1" thickBot="1">
      <c r="A30" s="517" t="s">
        <v>192</v>
      </c>
      <c r="B30" s="518" t="s">
        <v>42</v>
      </c>
      <c r="C30" s="519">
        <v>2006</v>
      </c>
      <c r="D30" s="600" t="s">
        <v>114</v>
      </c>
      <c r="E30" s="424">
        <v>38</v>
      </c>
      <c r="F30" s="448">
        <f t="shared" si="0"/>
        <v>57</v>
      </c>
      <c r="G30" s="314">
        <v>773</v>
      </c>
      <c r="H30" s="413">
        <v>783</v>
      </c>
      <c r="I30" s="499">
        <v>790</v>
      </c>
      <c r="J30" s="453">
        <v>43</v>
      </c>
      <c r="K30" s="304">
        <v>19</v>
      </c>
      <c r="L30" s="461">
        <f t="shared" si="1"/>
        <v>57</v>
      </c>
      <c r="M30" s="438">
        <v>19</v>
      </c>
      <c r="N30" s="469">
        <f t="shared" si="2"/>
        <v>28.5</v>
      </c>
      <c r="O30" s="117">
        <f t="shared" si="3"/>
        <v>185.5</v>
      </c>
      <c r="P30" s="97">
        <f t="shared" si="4"/>
        <v>42</v>
      </c>
      <c r="Q30" s="1091"/>
      <c r="R30" s="1090"/>
      <c r="S30" s="1087"/>
      <c r="U30" s="222"/>
    </row>
    <row r="31" spans="1:21" ht="15.75" customHeight="1" thickBot="1">
      <c r="A31" s="514" t="s">
        <v>115</v>
      </c>
      <c r="B31" s="521" t="s">
        <v>116</v>
      </c>
      <c r="C31" s="522">
        <v>2005</v>
      </c>
      <c r="D31" s="600" t="s">
        <v>114</v>
      </c>
      <c r="E31" s="424">
        <v>25</v>
      </c>
      <c r="F31" s="448">
        <f t="shared" si="0"/>
        <v>37.5</v>
      </c>
      <c r="G31" s="314">
        <v>849</v>
      </c>
      <c r="H31" s="413">
        <v>841</v>
      </c>
      <c r="I31" s="499">
        <v>854</v>
      </c>
      <c r="J31" s="457">
        <v>55</v>
      </c>
      <c r="K31" s="304">
        <v>21</v>
      </c>
      <c r="L31" s="461">
        <f t="shared" si="1"/>
        <v>63</v>
      </c>
      <c r="M31" s="438">
        <v>28</v>
      </c>
      <c r="N31" s="466">
        <f t="shared" si="2"/>
        <v>42</v>
      </c>
      <c r="O31" s="117">
        <f t="shared" si="3"/>
        <v>197.5</v>
      </c>
      <c r="P31" s="97">
        <f t="shared" si="4"/>
        <v>34</v>
      </c>
      <c r="Q31" s="1091"/>
      <c r="R31" s="1090"/>
      <c r="S31" s="1087"/>
      <c r="U31" s="222"/>
    </row>
    <row r="32" spans="1:21" ht="15.75" customHeight="1" thickBot="1">
      <c r="A32" s="564" t="s">
        <v>117</v>
      </c>
      <c r="B32" s="565" t="s">
        <v>46</v>
      </c>
      <c r="C32" s="566">
        <v>2006</v>
      </c>
      <c r="D32" s="726" t="s">
        <v>114</v>
      </c>
      <c r="E32" s="425">
        <v>16</v>
      </c>
      <c r="F32" s="450">
        <f t="shared" si="0"/>
        <v>24</v>
      </c>
      <c r="G32" s="420">
        <v>756</v>
      </c>
      <c r="H32" s="271">
        <v>0</v>
      </c>
      <c r="I32" s="500">
        <v>745</v>
      </c>
      <c r="J32" s="458">
        <v>35</v>
      </c>
      <c r="K32" s="305">
        <v>21</v>
      </c>
      <c r="L32" s="463">
        <f t="shared" si="1"/>
        <v>63</v>
      </c>
      <c r="M32" s="439">
        <v>22</v>
      </c>
      <c r="N32" s="467">
        <f t="shared" si="2"/>
        <v>33</v>
      </c>
      <c r="O32" s="117">
        <f t="shared" si="3"/>
        <v>155</v>
      </c>
      <c r="P32" s="97">
        <f t="shared" si="4"/>
        <v>53</v>
      </c>
      <c r="Q32" s="1091"/>
      <c r="R32" s="1090"/>
      <c r="S32" s="1088"/>
      <c r="U32" s="222"/>
    </row>
    <row r="33" spans="1:22" ht="15.75" customHeight="1" thickBot="1">
      <c r="A33" s="598" t="s">
        <v>142</v>
      </c>
      <c r="B33" s="595" t="s">
        <v>109</v>
      </c>
      <c r="C33" s="635">
        <v>2003</v>
      </c>
      <c r="D33" s="600" t="s">
        <v>141</v>
      </c>
      <c r="E33" s="423">
        <v>28</v>
      </c>
      <c r="F33" s="451">
        <f t="shared" si="0"/>
        <v>42</v>
      </c>
      <c r="G33" s="417">
        <v>857</v>
      </c>
      <c r="H33" s="269">
        <v>0</v>
      </c>
      <c r="I33" s="501">
        <v>852</v>
      </c>
      <c r="J33" s="459">
        <v>55</v>
      </c>
      <c r="K33" s="303">
        <v>27</v>
      </c>
      <c r="L33" s="464">
        <f t="shared" si="1"/>
        <v>81</v>
      </c>
      <c r="M33" s="310">
        <v>33</v>
      </c>
      <c r="N33" s="465">
        <f t="shared" si="2"/>
        <v>49.5</v>
      </c>
      <c r="O33" s="117">
        <f t="shared" si="3"/>
        <v>227.5</v>
      </c>
      <c r="P33" s="97">
        <f t="shared" si="4"/>
        <v>16</v>
      </c>
      <c r="Q33" s="1091">
        <f>(O33+O34+O35+O36)</f>
        <v>845.5</v>
      </c>
      <c r="R33" s="1089">
        <f>(O33+O34+O35+O36)-MIN(O33,O34,O35,O36)</f>
        <v>654.5</v>
      </c>
      <c r="S33" s="1086">
        <f t="shared" ref="S33" si="10">RANK(R33,$R$9:$R$64)</f>
        <v>5</v>
      </c>
      <c r="U33" s="222"/>
    </row>
    <row r="34" spans="1:22" ht="15.75" customHeight="1" thickBot="1">
      <c r="A34" s="517" t="s">
        <v>143</v>
      </c>
      <c r="B34" s="518" t="s">
        <v>144</v>
      </c>
      <c r="C34" s="519">
        <v>2006</v>
      </c>
      <c r="D34" s="600" t="s">
        <v>141</v>
      </c>
      <c r="E34" s="424">
        <v>28</v>
      </c>
      <c r="F34" s="448">
        <f t="shared" si="0"/>
        <v>42</v>
      </c>
      <c r="G34" s="314">
        <v>773</v>
      </c>
      <c r="H34" s="413">
        <v>760</v>
      </c>
      <c r="I34" s="502">
        <v>782</v>
      </c>
      <c r="J34" s="453">
        <v>41</v>
      </c>
      <c r="K34" s="304">
        <v>25</v>
      </c>
      <c r="L34" s="461">
        <f t="shared" si="1"/>
        <v>75</v>
      </c>
      <c r="M34" s="433">
        <v>38</v>
      </c>
      <c r="N34" s="471">
        <f t="shared" si="2"/>
        <v>57</v>
      </c>
      <c r="O34" s="117">
        <f t="shared" si="3"/>
        <v>215</v>
      </c>
      <c r="P34" s="97">
        <f t="shared" si="4"/>
        <v>19</v>
      </c>
      <c r="Q34" s="1091"/>
      <c r="R34" s="1090"/>
      <c r="S34" s="1087"/>
      <c r="U34" s="222"/>
    </row>
    <row r="35" spans="1:22" ht="15.75" customHeight="1" thickBot="1">
      <c r="A35" s="517" t="s">
        <v>145</v>
      </c>
      <c r="B35" s="518" t="s">
        <v>86</v>
      </c>
      <c r="C35" s="519">
        <v>2006</v>
      </c>
      <c r="D35" s="600" t="s">
        <v>141</v>
      </c>
      <c r="E35" s="424">
        <v>27</v>
      </c>
      <c r="F35" s="448">
        <f t="shared" si="0"/>
        <v>40.5</v>
      </c>
      <c r="G35" s="314">
        <v>820</v>
      </c>
      <c r="H35" s="413">
        <v>833</v>
      </c>
      <c r="I35" s="502">
        <v>845</v>
      </c>
      <c r="J35" s="457">
        <v>53</v>
      </c>
      <c r="K35" s="304">
        <v>21</v>
      </c>
      <c r="L35" s="461">
        <f t="shared" si="1"/>
        <v>63</v>
      </c>
      <c r="M35" s="433">
        <v>37</v>
      </c>
      <c r="N35" s="466">
        <f t="shared" si="2"/>
        <v>55.5</v>
      </c>
      <c r="O35" s="117">
        <f t="shared" si="3"/>
        <v>212</v>
      </c>
      <c r="P35" s="97">
        <f t="shared" si="4"/>
        <v>23</v>
      </c>
      <c r="Q35" s="1091"/>
      <c r="R35" s="1090"/>
      <c r="S35" s="1087"/>
      <c r="T35" s="103"/>
      <c r="U35" s="222"/>
      <c r="V35" s="142"/>
    </row>
    <row r="36" spans="1:22" ht="15.75" customHeight="1" thickBot="1">
      <c r="A36" s="599" t="s">
        <v>146</v>
      </c>
      <c r="B36" s="602" t="s">
        <v>116</v>
      </c>
      <c r="C36" s="603">
        <v>2005</v>
      </c>
      <c r="D36" s="600" t="s">
        <v>141</v>
      </c>
      <c r="E36" s="426">
        <v>26</v>
      </c>
      <c r="F36" s="450">
        <f t="shared" si="0"/>
        <v>39</v>
      </c>
      <c r="G36" s="420">
        <v>866</v>
      </c>
      <c r="H36" s="271">
        <v>862</v>
      </c>
      <c r="I36" s="500">
        <v>900</v>
      </c>
      <c r="J36" s="458">
        <v>65</v>
      </c>
      <c r="K36" s="305">
        <v>19</v>
      </c>
      <c r="L36" s="461">
        <f t="shared" si="1"/>
        <v>57</v>
      </c>
      <c r="M36" s="439">
        <v>20</v>
      </c>
      <c r="N36" s="467">
        <f t="shared" si="2"/>
        <v>30</v>
      </c>
      <c r="O36" s="117">
        <f t="shared" si="3"/>
        <v>191</v>
      </c>
      <c r="P36" s="97">
        <f t="shared" si="4"/>
        <v>38</v>
      </c>
      <c r="Q36" s="1091"/>
      <c r="R36" s="1090"/>
      <c r="S36" s="1088"/>
      <c r="U36" s="222"/>
    </row>
    <row r="37" spans="1:22" ht="15.75" customHeight="1" thickBot="1">
      <c r="A37" s="540" t="s">
        <v>189</v>
      </c>
      <c r="B37" s="541" t="s">
        <v>190</v>
      </c>
      <c r="C37" s="542">
        <v>2006</v>
      </c>
      <c r="D37" s="727" t="s">
        <v>82</v>
      </c>
      <c r="E37" s="427">
        <v>34</v>
      </c>
      <c r="F37" s="451">
        <f t="shared" si="0"/>
        <v>51</v>
      </c>
      <c r="G37" s="417">
        <v>913</v>
      </c>
      <c r="H37" s="269">
        <v>940</v>
      </c>
      <c r="I37" s="501">
        <v>940</v>
      </c>
      <c r="J37" s="456">
        <v>73</v>
      </c>
      <c r="K37" s="303">
        <v>22</v>
      </c>
      <c r="L37" s="464">
        <f t="shared" si="1"/>
        <v>66</v>
      </c>
      <c r="M37" s="310">
        <v>36</v>
      </c>
      <c r="N37" s="465">
        <f t="shared" si="2"/>
        <v>54</v>
      </c>
      <c r="O37" s="117">
        <f>(F37+J37+L37+N37)</f>
        <v>244</v>
      </c>
      <c r="P37" s="97">
        <f t="shared" si="4"/>
        <v>10</v>
      </c>
      <c r="Q37" s="1091">
        <f>(O37+O38+O39+O40)</f>
        <v>1070</v>
      </c>
      <c r="R37" s="1089">
        <f>(O37+O38+O39+O40)-MIN(O37,O38,O39,O40)</f>
        <v>826</v>
      </c>
      <c r="S37" s="1086">
        <f t="shared" ref="S37" si="11">RANK(R37,$R$9:$R$64)</f>
        <v>2</v>
      </c>
      <c r="U37" s="222"/>
    </row>
    <row r="38" spans="1:22" ht="15.75" customHeight="1" thickBot="1">
      <c r="A38" s="517" t="s">
        <v>150</v>
      </c>
      <c r="B38" s="543" t="s">
        <v>151</v>
      </c>
      <c r="C38" s="544">
        <v>2005</v>
      </c>
      <c r="D38" s="537" t="s">
        <v>82</v>
      </c>
      <c r="E38" s="424">
        <v>37</v>
      </c>
      <c r="F38" s="448">
        <f t="shared" si="0"/>
        <v>55.5</v>
      </c>
      <c r="G38" s="314">
        <v>1003</v>
      </c>
      <c r="H38" s="413">
        <v>1019</v>
      </c>
      <c r="I38" s="502">
        <v>995</v>
      </c>
      <c r="J38" s="460">
        <v>87</v>
      </c>
      <c r="K38" s="304">
        <v>27</v>
      </c>
      <c r="L38" s="461">
        <f t="shared" si="1"/>
        <v>81</v>
      </c>
      <c r="M38" s="433">
        <v>24</v>
      </c>
      <c r="N38" s="465">
        <f t="shared" si="2"/>
        <v>36</v>
      </c>
      <c r="O38" s="117">
        <f>(F38+J38+L38+N38)</f>
        <v>259.5</v>
      </c>
      <c r="P38" s="97">
        <f t="shared" si="4"/>
        <v>7</v>
      </c>
      <c r="Q38" s="1091"/>
      <c r="R38" s="1090"/>
      <c r="S38" s="1087"/>
      <c r="U38" s="222"/>
    </row>
    <row r="39" spans="1:22" ht="15.75" customHeight="1" thickBot="1">
      <c r="A39" s="514" t="s">
        <v>152</v>
      </c>
      <c r="B39" s="545" t="s">
        <v>153</v>
      </c>
      <c r="C39" s="546">
        <v>2004</v>
      </c>
      <c r="D39" s="537" t="s">
        <v>82</v>
      </c>
      <c r="E39" s="424">
        <v>45</v>
      </c>
      <c r="F39" s="448">
        <f t="shared" si="0"/>
        <v>67.5</v>
      </c>
      <c r="G39" s="314">
        <v>940</v>
      </c>
      <c r="H39" s="413">
        <v>973</v>
      </c>
      <c r="I39" s="502">
        <v>0</v>
      </c>
      <c r="J39" s="460">
        <v>79</v>
      </c>
      <c r="K39" s="304">
        <v>25</v>
      </c>
      <c r="L39" s="461">
        <f t="shared" si="1"/>
        <v>75</v>
      </c>
      <c r="M39" s="433">
        <v>31</v>
      </c>
      <c r="N39" s="465">
        <f t="shared" si="2"/>
        <v>46.5</v>
      </c>
      <c r="O39" s="117">
        <f>(F39+J39+L39+N39)</f>
        <v>268</v>
      </c>
      <c r="P39" s="97">
        <f t="shared" si="4"/>
        <v>5</v>
      </c>
      <c r="Q39" s="1091"/>
      <c r="R39" s="1090"/>
      <c r="S39" s="1087"/>
      <c r="U39" s="222"/>
    </row>
    <row r="40" spans="1:22" ht="15.75" customHeight="1" thickBot="1">
      <c r="A40" s="586" t="s">
        <v>154</v>
      </c>
      <c r="B40" s="633" t="s">
        <v>155</v>
      </c>
      <c r="C40" s="577">
        <v>2006</v>
      </c>
      <c r="D40" s="634" t="s">
        <v>82</v>
      </c>
      <c r="E40" s="428">
        <v>65</v>
      </c>
      <c r="F40" s="450">
        <f t="shared" si="0"/>
        <v>97.5</v>
      </c>
      <c r="G40" s="420">
        <v>730</v>
      </c>
      <c r="H40" s="271">
        <v>803</v>
      </c>
      <c r="I40" s="500">
        <v>741</v>
      </c>
      <c r="J40" s="458">
        <v>45</v>
      </c>
      <c r="K40" s="305">
        <v>30</v>
      </c>
      <c r="L40" s="463">
        <f t="shared" si="1"/>
        <v>90</v>
      </c>
      <c r="M40" s="439">
        <v>44</v>
      </c>
      <c r="N40" s="465">
        <f t="shared" si="2"/>
        <v>66</v>
      </c>
      <c r="O40" s="117">
        <f>(F40+J40+L40+N40)</f>
        <v>298.5</v>
      </c>
      <c r="P40" s="97">
        <f t="shared" si="4"/>
        <v>3</v>
      </c>
      <c r="Q40" s="1091"/>
      <c r="R40" s="1090"/>
      <c r="S40" s="1088"/>
      <c r="U40" s="222"/>
    </row>
    <row r="41" spans="1:22" ht="15.75" customHeight="1" thickBot="1">
      <c r="A41" s="540" t="s">
        <v>161</v>
      </c>
      <c r="B41" s="549" t="s">
        <v>44</v>
      </c>
      <c r="C41" s="635">
        <v>2003</v>
      </c>
      <c r="D41" s="728" t="s">
        <v>160</v>
      </c>
      <c r="E41" s="306">
        <v>34</v>
      </c>
      <c r="F41" s="451">
        <f t="shared" si="0"/>
        <v>51</v>
      </c>
      <c r="G41" s="417">
        <v>873</v>
      </c>
      <c r="H41" s="269">
        <v>880</v>
      </c>
      <c r="I41" s="503">
        <v>883</v>
      </c>
      <c r="J41" s="459">
        <v>61</v>
      </c>
      <c r="K41" s="306">
        <v>29</v>
      </c>
      <c r="L41" s="464">
        <f t="shared" si="1"/>
        <v>87</v>
      </c>
      <c r="M41" s="437">
        <v>30</v>
      </c>
      <c r="N41" s="465">
        <f t="shared" si="2"/>
        <v>45</v>
      </c>
      <c r="O41" s="117">
        <f t="shared" ref="O41:O56" si="12">(F41+J41+L41+N41)</f>
        <v>244</v>
      </c>
      <c r="P41" s="97">
        <f t="shared" si="4"/>
        <v>10</v>
      </c>
      <c r="Q41" s="1092">
        <f>(O41+O42+O43+O44)</f>
        <v>613.5</v>
      </c>
      <c r="R41" s="1089">
        <f>(O41+O42+O43+O44)-MIN(O41,O42,O43,O44)</f>
        <v>613.5</v>
      </c>
      <c r="S41" s="1086">
        <f t="shared" ref="S41" si="13">RANK(R41,$R$9:$R$64)</f>
        <v>10</v>
      </c>
      <c r="U41" s="222"/>
    </row>
    <row r="42" spans="1:22" ht="15.75" customHeight="1" thickBot="1">
      <c r="A42" s="517" t="s">
        <v>246</v>
      </c>
      <c r="B42" s="518" t="s">
        <v>44</v>
      </c>
      <c r="C42" s="519">
        <v>2005</v>
      </c>
      <c r="D42" s="579" t="s">
        <v>160</v>
      </c>
      <c r="E42" s="309">
        <v>22</v>
      </c>
      <c r="F42" s="448">
        <f t="shared" si="0"/>
        <v>33</v>
      </c>
      <c r="G42" s="314">
        <v>870</v>
      </c>
      <c r="H42" s="413">
        <v>940</v>
      </c>
      <c r="I42" s="504">
        <v>937</v>
      </c>
      <c r="J42" s="453">
        <v>73</v>
      </c>
      <c r="K42" s="307">
        <v>22</v>
      </c>
      <c r="L42" s="461">
        <f t="shared" si="1"/>
        <v>66</v>
      </c>
      <c r="M42" s="440">
        <v>30</v>
      </c>
      <c r="N42" s="465">
        <f t="shared" si="2"/>
        <v>45</v>
      </c>
      <c r="O42" s="117">
        <f t="shared" si="12"/>
        <v>217</v>
      </c>
      <c r="P42" s="97">
        <f t="shared" si="4"/>
        <v>18</v>
      </c>
      <c r="Q42" s="1092"/>
      <c r="R42" s="1090"/>
      <c r="S42" s="1087"/>
      <c r="U42" s="222"/>
    </row>
    <row r="43" spans="1:22" ht="15.75" customHeight="1" thickBot="1">
      <c r="A43" s="517" t="s">
        <v>247</v>
      </c>
      <c r="B43" s="518" t="s">
        <v>92</v>
      </c>
      <c r="C43" s="519">
        <v>2005</v>
      </c>
      <c r="D43" s="581" t="s">
        <v>160</v>
      </c>
      <c r="E43" s="307">
        <v>28</v>
      </c>
      <c r="F43" s="448">
        <f t="shared" si="0"/>
        <v>42</v>
      </c>
      <c r="G43" s="314">
        <v>735</v>
      </c>
      <c r="H43" s="413">
        <v>730</v>
      </c>
      <c r="I43" s="504">
        <v>740</v>
      </c>
      <c r="J43" s="457">
        <v>34</v>
      </c>
      <c r="K43" s="307">
        <v>17</v>
      </c>
      <c r="L43" s="461">
        <f t="shared" si="1"/>
        <v>51</v>
      </c>
      <c r="M43" s="438">
        <v>17</v>
      </c>
      <c r="N43" s="465">
        <f t="shared" si="2"/>
        <v>25.5</v>
      </c>
      <c r="O43" s="117">
        <f t="shared" si="12"/>
        <v>152.5</v>
      </c>
      <c r="P43" s="97">
        <f t="shared" si="4"/>
        <v>54</v>
      </c>
      <c r="Q43" s="1092"/>
      <c r="R43" s="1090"/>
      <c r="S43" s="1087"/>
      <c r="U43" s="222"/>
    </row>
    <row r="44" spans="1:22" ht="15.75" customHeight="1" thickBot="1">
      <c r="A44" s="573"/>
      <c r="B44" s="574"/>
      <c r="C44" s="575"/>
      <c r="D44" s="726"/>
      <c r="E44" s="426"/>
      <c r="F44" s="450">
        <f t="shared" si="0"/>
        <v>0</v>
      </c>
      <c r="G44" s="420"/>
      <c r="H44" s="271"/>
      <c r="I44" s="500"/>
      <c r="J44" s="458"/>
      <c r="K44" s="305"/>
      <c r="L44" s="463">
        <f t="shared" si="1"/>
        <v>0</v>
      </c>
      <c r="M44" s="441"/>
      <c r="N44" s="465">
        <f t="shared" si="2"/>
        <v>0</v>
      </c>
      <c r="O44" s="117">
        <f t="shared" si="12"/>
        <v>0</v>
      </c>
      <c r="P44" s="97">
        <f t="shared" si="4"/>
        <v>56</v>
      </c>
      <c r="Q44" s="1092"/>
      <c r="R44" s="1090"/>
      <c r="S44" s="1088"/>
      <c r="U44" s="222"/>
    </row>
    <row r="45" spans="1:22" ht="15.75" customHeight="1" thickBot="1">
      <c r="A45" s="540" t="s">
        <v>263</v>
      </c>
      <c r="B45" s="549" t="s">
        <v>264</v>
      </c>
      <c r="C45" s="550">
        <v>2006</v>
      </c>
      <c r="D45" s="663" t="s">
        <v>270</v>
      </c>
      <c r="E45" s="303">
        <v>17</v>
      </c>
      <c r="F45" s="451">
        <f t="shared" si="0"/>
        <v>25.5</v>
      </c>
      <c r="G45" s="417">
        <v>876</v>
      </c>
      <c r="H45" s="269">
        <v>883</v>
      </c>
      <c r="I45" s="498">
        <v>895</v>
      </c>
      <c r="J45" s="459">
        <v>63</v>
      </c>
      <c r="K45" s="303">
        <v>25</v>
      </c>
      <c r="L45" s="464">
        <f t="shared" si="1"/>
        <v>75</v>
      </c>
      <c r="M45" s="442">
        <v>52</v>
      </c>
      <c r="N45" s="465">
        <f t="shared" si="2"/>
        <v>78</v>
      </c>
      <c r="O45" s="117">
        <f t="shared" si="12"/>
        <v>241.5</v>
      </c>
      <c r="P45" s="97">
        <f t="shared" si="4"/>
        <v>12</v>
      </c>
      <c r="Q45" s="1091">
        <f>(O45+O46+O47+O48)</f>
        <v>780</v>
      </c>
      <c r="R45" s="1089">
        <f>(O45+O46+O47+O48)-MIN(O45,O46,O47,O48)</f>
        <v>617.5</v>
      </c>
      <c r="S45" s="1086">
        <f t="shared" ref="S45" si="14">RANK(R45,$R$9:$R$64)</f>
        <v>9</v>
      </c>
      <c r="U45" s="222"/>
    </row>
    <row r="46" spans="1:22" ht="15.75" customHeight="1" thickBot="1">
      <c r="A46" s="517" t="s">
        <v>265</v>
      </c>
      <c r="B46" s="518" t="s">
        <v>84</v>
      </c>
      <c r="C46" s="519">
        <v>2005</v>
      </c>
      <c r="D46" s="663" t="s">
        <v>270</v>
      </c>
      <c r="E46" s="304">
        <v>27</v>
      </c>
      <c r="F46" s="448">
        <f t="shared" si="0"/>
        <v>40.5</v>
      </c>
      <c r="G46" s="314">
        <v>0</v>
      </c>
      <c r="H46" s="413">
        <v>808</v>
      </c>
      <c r="I46" s="499">
        <v>820</v>
      </c>
      <c r="J46" s="457">
        <v>49</v>
      </c>
      <c r="K46" s="304">
        <v>17</v>
      </c>
      <c r="L46" s="461">
        <f t="shared" si="1"/>
        <v>51</v>
      </c>
      <c r="M46" s="443">
        <v>25</v>
      </c>
      <c r="N46" s="465">
        <f t="shared" si="2"/>
        <v>37.5</v>
      </c>
      <c r="O46" s="117">
        <f t="shared" si="12"/>
        <v>178</v>
      </c>
      <c r="P46" s="97">
        <f t="shared" si="4"/>
        <v>45</v>
      </c>
      <c r="Q46" s="1091"/>
      <c r="R46" s="1090"/>
      <c r="S46" s="1087"/>
      <c r="U46" s="222"/>
    </row>
    <row r="47" spans="1:22" ht="15.75" customHeight="1" thickBot="1">
      <c r="A47" s="517" t="s">
        <v>266</v>
      </c>
      <c r="B47" s="518" t="s">
        <v>267</v>
      </c>
      <c r="C47" s="519">
        <v>2005</v>
      </c>
      <c r="D47" s="663" t="s">
        <v>270</v>
      </c>
      <c r="E47" s="304">
        <v>32</v>
      </c>
      <c r="F47" s="448">
        <f t="shared" si="0"/>
        <v>48</v>
      </c>
      <c r="G47" s="314">
        <v>819</v>
      </c>
      <c r="H47" s="413">
        <v>0</v>
      </c>
      <c r="I47" s="499">
        <v>835</v>
      </c>
      <c r="J47" s="460">
        <v>51</v>
      </c>
      <c r="K47" s="304">
        <v>20</v>
      </c>
      <c r="L47" s="461">
        <f t="shared" si="1"/>
        <v>60</v>
      </c>
      <c r="M47" s="443">
        <v>26</v>
      </c>
      <c r="N47" s="465">
        <f t="shared" si="2"/>
        <v>39</v>
      </c>
      <c r="O47" s="117">
        <f t="shared" si="12"/>
        <v>198</v>
      </c>
      <c r="P47" s="97">
        <f t="shared" si="4"/>
        <v>33</v>
      </c>
      <c r="Q47" s="1091"/>
      <c r="R47" s="1090"/>
      <c r="S47" s="1087"/>
      <c r="U47" s="222"/>
    </row>
    <row r="48" spans="1:22" ht="15.75" customHeight="1" thickBot="1">
      <c r="A48" s="573" t="s">
        <v>268</v>
      </c>
      <c r="B48" s="574" t="s">
        <v>269</v>
      </c>
      <c r="C48" s="575">
        <v>2005</v>
      </c>
      <c r="D48" s="726" t="s">
        <v>270</v>
      </c>
      <c r="E48" s="426">
        <v>24</v>
      </c>
      <c r="F48" s="450">
        <f t="shared" si="0"/>
        <v>36</v>
      </c>
      <c r="G48" s="420">
        <v>816</v>
      </c>
      <c r="H48" s="271">
        <v>830</v>
      </c>
      <c r="I48" s="500">
        <v>840</v>
      </c>
      <c r="J48" s="458">
        <v>53</v>
      </c>
      <c r="K48" s="305">
        <v>13</v>
      </c>
      <c r="L48" s="463">
        <f t="shared" si="1"/>
        <v>39</v>
      </c>
      <c r="M48" s="444">
        <v>23</v>
      </c>
      <c r="N48" s="465">
        <f t="shared" si="2"/>
        <v>34.5</v>
      </c>
      <c r="O48" s="117">
        <f t="shared" si="12"/>
        <v>162.5</v>
      </c>
      <c r="P48" s="97">
        <f t="shared" si="4"/>
        <v>51</v>
      </c>
      <c r="Q48" s="1091"/>
      <c r="R48" s="1090"/>
      <c r="S48" s="1088"/>
      <c r="U48" s="222"/>
    </row>
    <row r="49" spans="1:21" ht="15.75" customHeight="1" thickBot="1">
      <c r="A49" s="598" t="s">
        <v>248</v>
      </c>
      <c r="B49" s="595" t="s">
        <v>85</v>
      </c>
      <c r="C49" s="635">
        <v>2006</v>
      </c>
      <c r="D49" s="600" t="s">
        <v>252</v>
      </c>
      <c r="E49" s="303">
        <v>37</v>
      </c>
      <c r="F49" s="451">
        <f t="shared" si="0"/>
        <v>55.5</v>
      </c>
      <c r="G49" s="417">
        <v>787</v>
      </c>
      <c r="H49" s="269">
        <v>817</v>
      </c>
      <c r="I49" s="498">
        <v>816</v>
      </c>
      <c r="J49" s="456">
        <v>47</v>
      </c>
      <c r="K49" s="303">
        <v>25</v>
      </c>
      <c r="L49" s="464">
        <f t="shared" si="1"/>
        <v>75</v>
      </c>
      <c r="M49" s="442">
        <v>34</v>
      </c>
      <c r="N49" s="465">
        <f t="shared" si="2"/>
        <v>51</v>
      </c>
      <c r="O49" s="117">
        <f t="shared" si="12"/>
        <v>228.5</v>
      </c>
      <c r="P49" s="97">
        <f t="shared" si="4"/>
        <v>15</v>
      </c>
      <c r="Q49" s="1091">
        <f>(O49+O50+O51+O52)</f>
        <v>802.5</v>
      </c>
      <c r="R49" s="1089">
        <f>(O49+O50+O51+O52)-MIN(O49,O50,O51,O52)</f>
        <v>632.5</v>
      </c>
      <c r="S49" s="1086">
        <f t="shared" ref="S49" si="15">RANK(R49,$R$9:$R$64)</f>
        <v>6</v>
      </c>
      <c r="U49" s="222"/>
    </row>
    <row r="50" spans="1:21" ht="15.75" customHeight="1" thickBot="1">
      <c r="A50" s="517" t="s">
        <v>249</v>
      </c>
      <c r="B50" s="518" t="s">
        <v>11</v>
      </c>
      <c r="C50" s="519">
        <v>2007</v>
      </c>
      <c r="D50" s="600" t="s">
        <v>252</v>
      </c>
      <c r="E50" s="304">
        <v>37</v>
      </c>
      <c r="F50" s="448">
        <f t="shared" si="0"/>
        <v>55.5</v>
      </c>
      <c r="G50" s="314">
        <v>798</v>
      </c>
      <c r="H50" s="413">
        <v>795</v>
      </c>
      <c r="I50" s="499">
        <v>823</v>
      </c>
      <c r="J50" s="453">
        <v>49</v>
      </c>
      <c r="K50" s="304">
        <v>18</v>
      </c>
      <c r="L50" s="461">
        <f t="shared" si="1"/>
        <v>54</v>
      </c>
      <c r="M50" s="443">
        <v>35</v>
      </c>
      <c r="N50" s="465">
        <f t="shared" si="2"/>
        <v>52.5</v>
      </c>
      <c r="O50" s="117">
        <f t="shared" si="12"/>
        <v>211</v>
      </c>
      <c r="P50" s="97">
        <f t="shared" si="4"/>
        <v>24</v>
      </c>
      <c r="Q50" s="1091"/>
      <c r="R50" s="1090"/>
      <c r="S50" s="1087"/>
      <c r="U50" s="222"/>
    </row>
    <row r="51" spans="1:21" ht="15.75" customHeight="1" thickBot="1">
      <c r="A51" s="517" t="s">
        <v>250</v>
      </c>
      <c r="B51" s="518" t="s">
        <v>46</v>
      </c>
      <c r="C51" s="519">
        <v>2004</v>
      </c>
      <c r="D51" s="600" t="s">
        <v>252</v>
      </c>
      <c r="E51" s="304">
        <v>22</v>
      </c>
      <c r="F51" s="448">
        <f t="shared" si="0"/>
        <v>33</v>
      </c>
      <c r="G51" s="314">
        <v>900</v>
      </c>
      <c r="H51" s="413">
        <v>895</v>
      </c>
      <c r="I51" s="499">
        <v>911</v>
      </c>
      <c r="J51" s="457">
        <v>67</v>
      </c>
      <c r="K51" s="304">
        <v>16</v>
      </c>
      <c r="L51" s="461">
        <f t="shared" si="1"/>
        <v>48</v>
      </c>
      <c r="M51" s="443">
        <v>30</v>
      </c>
      <c r="N51" s="465">
        <f t="shared" si="2"/>
        <v>45</v>
      </c>
      <c r="O51" s="117">
        <f t="shared" si="12"/>
        <v>193</v>
      </c>
      <c r="P51" s="97">
        <f t="shared" si="4"/>
        <v>36</v>
      </c>
      <c r="Q51" s="1091"/>
      <c r="R51" s="1090"/>
      <c r="S51" s="1087"/>
      <c r="U51" s="222"/>
    </row>
    <row r="52" spans="1:21" ht="15.75" customHeight="1" thickBot="1">
      <c r="A52" s="599" t="s">
        <v>251</v>
      </c>
      <c r="B52" s="602" t="s">
        <v>11</v>
      </c>
      <c r="C52" s="603">
        <v>2004</v>
      </c>
      <c r="D52" s="600" t="s">
        <v>252</v>
      </c>
      <c r="E52" s="313">
        <v>27</v>
      </c>
      <c r="F52" s="450">
        <f t="shared" si="0"/>
        <v>40.5</v>
      </c>
      <c r="G52" s="418">
        <v>742</v>
      </c>
      <c r="H52" s="320">
        <v>731</v>
      </c>
      <c r="I52" s="505">
        <v>780</v>
      </c>
      <c r="J52" s="458">
        <v>41</v>
      </c>
      <c r="K52" s="313">
        <v>22</v>
      </c>
      <c r="L52" s="463">
        <f t="shared" si="1"/>
        <v>66</v>
      </c>
      <c r="M52" s="445">
        <v>15</v>
      </c>
      <c r="N52" s="465">
        <f t="shared" si="2"/>
        <v>22.5</v>
      </c>
      <c r="O52" s="117">
        <f t="shared" si="12"/>
        <v>170</v>
      </c>
      <c r="P52" s="97">
        <f t="shared" si="4"/>
        <v>48</v>
      </c>
      <c r="Q52" s="1091"/>
      <c r="R52" s="1090"/>
      <c r="S52" s="1088"/>
      <c r="T52" s="91"/>
      <c r="U52" s="222"/>
    </row>
    <row r="53" spans="1:21" ht="15.75" customHeight="1" thickBot="1">
      <c r="A53" s="598" t="s">
        <v>93</v>
      </c>
      <c r="B53" s="595" t="s">
        <v>84</v>
      </c>
      <c r="C53" s="635">
        <v>2005</v>
      </c>
      <c r="D53" s="717" t="s">
        <v>91</v>
      </c>
      <c r="E53" s="429">
        <v>23</v>
      </c>
      <c r="F53" s="451">
        <f t="shared" si="0"/>
        <v>34.5</v>
      </c>
      <c r="G53" s="419">
        <v>717</v>
      </c>
      <c r="H53" s="270">
        <v>740</v>
      </c>
      <c r="I53" s="506">
        <v>760</v>
      </c>
      <c r="J53" s="456">
        <v>37</v>
      </c>
      <c r="K53" s="429">
        <v>23</v>
      </c>
      <c r="L53" s="464">
        <f t="shared" si="1"/>
        <v>69</v>
      </c>
      <c r="M53" s="440">
        <v>25</v>
      </c>
      <c r="N53" s="465">
        <f t="shared" si="2"/>
        <v>37.5</v>
      </c>
      <c r="O53" s="117">
        <f t="shared" si="12"/>
        <v>178</v>
      </c>
      <c r="P53" s="97">
        <f t="shared" si="4"/>
        <v>45</v>
      </c>
      <c r="Q53" s="1091">
        <f>(O53+O54+O55+O56)</f>
        <v>840.5</v>
      </c>
      <c r="R53" s="1089">
        <f>(O53+O54+O55+O56)-MIN(O53,O54,O55,O56)</f>
        <v>679.5</v>
      </c>
      <c r="S53" s="1086">
        <f t="shared" ref="S53" si="16">RANK(R53,$R$9:$R$64)</f>
        <v>4</v>
      </c>
      <c r="U53" s="222"/>
    </row>
    <row r="54" spans="1:21" ht="15.75" customHeight="1" thickBot="1">
      <c r="A54" s="517" t="s">
        <v>186</v>
      </c>
      <c r="B54" s="518" t="s">
        <v>45</v>
      </c>
      <c r="C54" s="519">
        <v>2005</v>
      </c>
      <c r="D54" s="600" t="s">
        <v>91</v>
      </c>
      <c r="E54" s="307">
        <v>43</v>
      </c>
      <c r="F54" s="448">
        <f t="shared" si="0"/>
        <v>64.5</v>
      </c>
      <c r="G54" s="314">
        <v>787</v>
      </c>
      <c r="H54" s="413">
        <v>816</v>
      </c>
      <c r="I54" s="504">
        <v>753</v>
      </c>
      <c r="J54" s="453">
        <v>47</v>
      </c>
      <c r="K54" s="307">
        <v>34</v>
      </c>
      <c r="L54" s="461">
        <f t="shared" si="1"/>
        <v>102</v>
      </c>
      <c r="M54" s="438">
        <v>39</v>
      </c>
      <c r="N54" s="465">
        <f t="shared" si="2"/>
        <v>58.5</v>
      </c>
      <c r="O54" s="117">
        <f t="shared" si="12"/>
        <v>272</v>
      </c>
      <c r="P54" s="97">
        <f t="shared" si="4"/>
        <v>4</v>
      </c>
      <c r="Q54" s="1091"/>
      <c r="R54" s="1090"/>
      <c r="S54" s="1087"/>
      <c r="U54" s="222"/>
    </row>
    <row r="55" spans="1:21" ht="15.75" customHeight="1" thickBot="1">
      <c r="A55" s="517" t="s">
        <v>279</v>
      </c>
      <c r="B55" s="518" t="s">
        <v>92</v>
      </c>
      <c r="C55" s="519">
        <v>2004</v>
      </c>
      <c r="D55" s="600" t="s">
        <v>91</v>
      </c>
      <c r="E55" s="307">
        <v>23</v>
      </c>
      <c r="F55" s="448">
        <f t="shared" si="0"/>
        <v>34.5</v>
      </c>
      <c r="G55" s="314">
        <v>849</v>
      </c>
      <c r="H55" s="413">
        <v>0</v>
      </c>
      <c r="I55" s="504">
        <v>847</v>
      </c>
      <c r="J55" s="453">
        <v>53</v>
      </c>
      <c r="K55" s="307">
        <v>12</v>
      </c>
      <c r="L55" s="461">
        <f t="shared" si="1"/>
        <v>36</v>
      </c>
      <c r="M55" s="438">
        <v>25</v>
      </c>
      <c r="N55" s="465">
        <f t="shared" si="2"/>
        <v>37.5</v>
      </c>
      <c r="O55" s="117">
        <f t="shared" si="12"/>
        <v>161</v>
      </c>
      <c r="P55" s="97">
        <f t="shared" si="4"/>
        <v>52</v>
      </c>
      <c r="Q55" s="1091"/>
      <c r="R55" s="1090"/>
      <c r="S55" s="1087"/>
      <c r="U55" s="222"/>
    </row>
    <row r="56" spans="1:21" ht="15.75" customHeight="1" thickBot="1">
      <c r="A56" s="599" t="s">
        <v>103</v>
      </c>
      <c r="B56" s="602" t="s">
        <v>49</v>
      </c>
      <c r="C56" s="603">
        <v>2005</v>
      </c>
      <c r="D56" s="600" t="s">
        <v>91</v>
      </c>
      <c r="E56" s="430">
        <v>41</v>
      </c>
      <c r="F56" s="450">
        <f t="shared" si="0"/>
        <v>61.5</v>
      </c>
      <c r="G56" s="418">
        <v>712</v>
      </c>
      <c r="H56" s="320">
        <v>775</v>
      </c>
      <c r="I56" s="507">
        <v>800</v>
      </c>
      <c r="J56" s="455">
        <v>45</v>
      </c>
      <c r="K56" s="430">
        <v>26</v>
      </c>
      <c r="L56" s="463">
        <f t="shared" si="1"/>
        <v>78</v>
      </c>
      <c r="M56" s="439">
        <v>30</v>
      </c>
      <c r="N56" s="465">
        <f t="shared" si="2"/>
        <v>45</v>
      </c>
      <c r="O56" s="117">
        <f t="shared" si="12"/>
        <v>229.5</v>
      </c>
      <c r="P56" s="97">
        <f t="shared" si="4"/>
        <v>14</v>
      </c>
      <c r="Q56" s="1091"/>
      <c r="R56" s="1090"/>
      <c r="S56" s="1088"/>
      <c r="U56" s="222"/>
    </row>
    <row r="57" spans="1:21" ht="15.75" customHeight="1" thickBot="1">
      <c r="A57" s="540" t="s">
        <v>156</v>
      </c>
      <c r="B57" s="549" t="s">
        <v>11</v>
      </c>
      <c r="C57" s="550">
        <v>2003</v>
      </c>
      <c r="D57" s="717" t="s">
        <v>47</v>
      </c>
      <c r="E57" s="310">
        <v>36</v>
      </c>
      <c r="F57" s="451">
        <f t="shared" si="0"/>
        <v>54</v>
      </c>
      <c r="G57" s="419">
        <v>844</v>
      </c>
      <c r="H57" s="270">
        <v>839</v>
      </c>
      <c r="I57" s="508">
        <v>884</v>
      </c>
      <c r="J57" s="459">
        <v>61</v>
      </c>
      <c r="K57" s="310">
        <v>23</v>
      </c>
      <c r="L57" s="464">
        <f t="shared" si="1"/>
        <v>69</v>
      </c>
      <c r="M57" s="446">
        <v>41</v>
      </c>
      <c r="N57" s="465">
        <f t="shared" si="2"/>
        <v>61.5</v>
      </c>
      <c r="O57" s="117">
        <f t="shared" ref="O57:O64" si="17">(F57+J57+L57+N57)</f>
        <v>245.5</v>
      </c>
      <c r="P57" s="97">
        <f t="shared" si="4"/>
        <v>9</v>
      </c>
      <c r="Q57" s="1091">
        <f>(O57+O58+O59+O60)</f>
        <v>868.5</v>
      </c>
      <c r="R57" s="1089">
        <f>(O57+O58+O59+O60)-MIN(O57,O58,O59,O60)</f>
        <v>686.5</v>
      </c>
      <c r="S57" s="1086">
        <f t="shared" ref="S57" si="18">RANK(R57,$R$9:$R$64)</f>
        <v>3</v>
      </c>
      <c r="U57" s="222"/>
    </row>
    <row r="58" spans="1:21" ht="15.75" customHeight="1" thickBot="1">
      <c r="A58" s="517" t="s">
        <v>157</v>
      </c>
      <c r="B58" s="518" t="s">
        <v>92</v>
      </c>
      <c r="C58" s="519">
        <v>2004</v>
      </c>
      <c r="D58" s="581" t="s">
        <v>47</v>
      </c>
      <c r="E58" s="304">
        <v>37</v>
      </c>
      <c r="F58" s="448">
        <f t="shared" si="0"/>
        <v>55.5</v>
      </c>
      <c r="G58" s="314">
        <v>795</v>
      </c>
      <c r="H58" s="413">
        <v>812</v>
      </c>
      <c r="I58" s="499">
        <v>839</v>
      </c>
      <c r="J58" s="457">
        <v>51</v>
      </c>
      <c r="K58" s="304">
        <v>22</v>
      </c>
      <c r="L58" s="461">
        <f t="shared" si="1"/>
        <v>66</v>
      </c>
      <c r="M58" s="443">
        <v>42</v>
      </c>
      <c r="N58" s="465">
        <f t="shared" si="2"/>
        <v>63</v>
      </c>
      <c r="O58" s="117">
        <f t="shared" si="17"/>
        <v>235.5</v>
      </c>
      <c r="P58" s="97">
        <f t="shared" si="4"/>
        <v>13</v>
      </c>
      <c r="Q58" s="1091"/>
      <c r="R58" s="1090"/>
      <c r="S58" s="1087"/>
      <c r="U58" s="222"/>
    </row>
    <row r="59" spans="1:21" ht="15.75" customHeight="1" thickBot="1">
      <c r="A59" s="517" t="s">
        <v>275</v>
      </c>
      <c r="B59" s="518" t="s">
        <v>45</v>
      </c>
      <c r="C59" s="519">
        <v>2006</v>
      </c>
      <c r="D59" s="579" t="s">
        <v>47</v>
      </c>
      <c r="E59" s="304">
        <v>28</v>
      </c>
      <c r="F59" s="448">
        <f t="shared" si="0"/>
        <v>42</v>
      </c>
      <c r="G59" s="314">
        <v>845</v>
      </c>
      <c r="H59" s="413">
        <v>840</v>
      </c>
      <c r="I59" s="499">
        <v>735</v>
      </c>
      <c r="J59" s="453">
        <v>53</v>
      </c>
      <c r="K59" s="304">
        <v>17</v>
      </c>
      <c r="L59" s="461">
        <f t="shared" si="1"/>
        <v>51</v>
      </c>
      <c r="M59" s="443">
        <v>24</v>
      </c>
      <c r="N59" s="465">
        <f t="shared" si="2"/>
        <v>36</v>
      </c>
      <c r="O59" s="117">
        <f t="shared" si="17"/>
        <v>182</v>
      </c>
      <c r="P59" s="97">
        <f t="shared" si="4"/>
        <v>44</v>
      </c>
      <c r="Q59" s="1091"/>
      <c r="R59" s="1090"/>
      <c r="S59" s="1087"/>
      <c r="U59" s="222"/>
    </row>
    <row r="60" spans="1:21" ht="15.75" customHeight="1" thickBot="1">
      <c r="A60" s="573" t="s">
        <v>158</v>
      </c>
      <c r="B60" s="574" t="s">
        <v>159</v>
      </c>
      <c r="C60" s="575">
        <v>2004</v>
      </c>
      <c r="D60" s="581" t="s">
        <v>47</v>
      </c>
      <c r="E60" s="311">
        <v>26</v>
      </c>
      <c r="F60" s="450">
        <f t="shared" si="0"/>
        <v>39</v>
      </c>
      <c r="G60" s="418">
        <v>820</v>
      </c>
      <c r="H60" s="320">
        <v>816</v>
      </c>
      <c r="I60" s="509">
        <v>836</v>
      </c>
      <c r="J60" s="455">
        <v>51</v>
      </c>
      <c r="K60" s="311">
        <v>22</v>
      </c>
      <c r="L60" s="463">
        <f t="shared" si="1"/>
        <v>66</v>
      </c>
      <c r="M60" s="445">
        <v>33</v>
      </c>
      <c r="N60" s="465">
        <f t="shared" si="2"/>
        <v>49.5</v>
      </c>
      <c r="O60" s="117">
        <f t="shared" si="17"/>
        <v>205.5</v>
      </c>
      <c r="P60" s="97">
        <f t="shared" si="4"/>
        <v>28</v>
      </c>
      <c r="Q60" s="1091"/>
      <c r="R60" s="1090"/>
      <c r="S60" s="1088"/>
      <c r="U60" s="222"/>
    </row>
    <row r="61" spans="1:21" ht="15.75" customHeight="1" thickBot="1">
      <c r="A61" s="598" t="s">
        <v>170</v>
      </c>
      <c r="B61" s="559" t="s">
        <v>45</v>
      </c>
      <c r="C61" s="560">
        <v>2005</v>
      </c>
      <c r="D61" s="717" t="s">
        <v>79</v>
      </c>
      <c r="E61" s="431">
        <v>23</v>
      </c>
      <c r="F61" s="451">
        <f t="shared" si="0"/>
        <v>34.5</v>
      </c>
      <c r="G61" s="419">
        <v>884</v>
      </c>
      <c r="H61" s="270">
        <v>900</v>
      </c>
      <c r="I61" s="510">
        <v>895</v>
      </c>
      <c r="J61" s="456">
        <v>65</v>
      </c>
      <c r="K61" s="431">
        <v>21</v>
      </c>
      <c r="L61" s="464">
        <f t="shared" si="1"/>
        <v>63</v>
      </c>
      <c r="M61" s="447">
        <v>23</v>
      </c>
      <c r="N61" s="465">
        <f t="shared" si="2"/>
        <v>34.5</v>
      </c>
      <c r="O61" s="117">
        <f t="shared" si="17"/>
        <v>197</v>
      </c>
      <c r="P61" s="97">
        <f t="shared" si="4"/>
        <v>35</v>
      </c>
      <c r="Q61" s="1091">
        <f>(O61+O62+O63+O64)</f>
        <v>807.5</v>
      </c>
      <c r="R61" s="1089">
        <f>(O61+O62+O63+O64)-MIN(O61,O62,O63,O64)</f>
        <v>610.5</v>
      </c>
      <c r="S61" s="1086">
        <f t="shared" ref="S61" si="19">RANK(R61,$R$9:$R$64)</f>
        <v>11</v>
      </c>
      <c r="U61" s="222"/>
    </row>
    <row r="62" spans="1:21" ht="15.75" customHeight="1" thickBot="1">
      <c r="A62" s="540" t="s">
        <v>169</v>
      </c>
      <c r="B62" s="518" t="s">
        <v>84</v>
      </c>
      <c r="C62" s="519">
        <v>2004</v>
      </c>
      <c r="D62" s="579" t="s">
        <v>79</v>
      </c>
      <c r="E62" s="304">
        <v>37</v>
      </c>
      <c r="F62" s="448">
        <f t="shared" si="0"/>
        <v>55.5</v>
      </c>
      <c r="G62" s="314">
        <v>785</v>
      </c>
      <c r="H62" s="413">
        <v>790</v>
      </c>
      <c r="I62" s="499">
        <v>821</v>
      </c>
      <c r="J62" s="460">
        <v>49</v>
      </c>
      <c r="K62" s="304">
        <v>19</v>
      </c>
      <c r="L62" s="461">
        <f t="shared" si="1"/>
        <v>57</v>
      </c>
      <c r="M62" s="443">
        <v>26</v>
      </c>
      <c r="N62" s="465">
        <f t="shared" si="2"/>
        <v>39</v>
      </c>
      <c r="O62" s="117">
        <f t="shared" si="17"/>
        <v>200.5</v>
      </c>
      <c r="P62" s="97">
        <f t="shared" si="4"/>
        <v>31</v>
      </c>
      <c r="Q62" s="1091"/>
      <c r="R62" s="1090"/>
      <c r="S62" s="1087"/>
      <c r="U62" s="222"/>
    </row>
    <row r="63" spans="1:21" ht="15.75" customHeight="1" thickBot="1">
      <c r="A63" s="517" t="s">
        <v>243</v>
      </c>
      <c r="B63" s="518" t="s">
        <v>244</v>
      </c>
      <c r="C63" s="519">
        <v>2004</v>
      </c>
      <c r="D63" s="579" t="s">
        <v>79</v>
      </c>
      <c r="E63" s="431">
        <v>28</v>
      </c>
      <c r="F63" s="450">
        <f t="shared" si="0"/>
        <v>42</v>
      </c>
      <c r="G63" s="419">
        <v>839</v>
      </c>
      <c r="H63" s="270">
        <v>861</v>
      </c>
      <c r="I63" s="510">
        <v>884</v>
      </c>
      <c r="J63" s="460">
        <v>61</v>
      </c>
      <c r="K63" s="431">
        <v>21</v>
      </c>
      <c r="L63" s="463">
        <f t="shared" si="1"/>
        <v>63</v>
      </c>
      <c r="M63" s="447">
        <v>29</v>
      </c>
      <c r="N63" s="465">
        <f t="shared" si="2"/>
        <v>43.5</v>
      </c>
      <c r="O63" s="117">
        <f t="shared" si="17"/>
        <v>209.5</v>
      </c>
      <c r="P63" s="97">
        <f t="shared" si="4"/>
        <v>26</v>
      </c>
      <c r="Q63" s="1091"/>
      <c r="R63" s="1090"/>
      <c r="S63" s="1087"/>
      <c r="U63" s="222"/>
    </row>
    <row r="64" spans="1:21" ht="15.75" customHeight="1" thickBot="1">
      <c r="A64" s="573" t="s">
        <v>245</v>
      </c>
      <c r="B64" s="574" t="s">
        <v>40</v>
      </c>
      <c r="C64" s="575">
        <v>2003</v>
      </c>
      <c r="D64" s="581" t="s">
        <v>79</v>
      </c>
      <c r="E64" s="311">
        <v>28</v>
      </c>
      <c r="F64" s="848">
        <f t="shared" si="0"/>
        <v>42</v>
      </c>
      <c r="G64" s="418">
        <v>849</v>
      </c>
      <c r="H64" s="320">
        <v>858</v>
      </c>
      <c r="I64" s="509">
        <v>842</v>
      </c>
      <c r="J64" s="458">
        <v>55</v>
      </c>
      <c r="K64" s="311">
        <v>21</v>
      </c>
      <c r="L64" s="707">
        <f t="shared" si="1"/>
        <v>63</v>
      </c>
      <c r="M64" s="445">
        <v>27</v>
      </c>
      <c r="N64" s="465">
        <f t="shared" si="2"/>
        <v>40.5</v>
      </c>
      <c r="O64" s="117">
        <f t="shared" si="17"/>
        <v>200.5</v>
      </c>
      <c r="P64" s="97">
        <f t="shared" si="4"/>
        <v>31</v>
      </c>
      <c r="Q64" s="1091"/>
      <c r="R64" s="1090"/>
      <c r="S64" s="1088"/>
      <c r="U64" s="222"/>
    </row>
    <row r="65" spans="1:21" ht="15.75" customHeight="1" thickBot="1">
      <c r="A65" s="102"/>
      <c r="B65" s="101"/>
      <c r="C65" s="100"/>
      <c r="D65" s="729"/>
      <c r="E65" s="310"/>
      <c r="F65" s="862"/>
      <c r="G65" s="419"/>
      <c r="H65" s="270"/>
      <c r="I65" s="508"/>
      <c r="J65" s="459"/>
      <c r="K65" s="310"/>
      <c r="L65" s="834"/>
      <c r="M65" s="446"/>
      <c r="N65" s="835"/>
      <c r="O65" s="836"/>
      <c r="P65" s="838"/>
      <c r="Q65" s="1091"/>
      <c r="R65" s="1089"/>
      <c r="S65" s="1086"/>
      <c r="U65" s="222"/>
    </row>
    <row r="66" spans="1:21" ht="15.75" customHeight="1" thickBot="1">
      <c r="A66" s="99"/>
      <c r="B66" s="98"/>
      <c r="C66" s="77"/>
      <c r="D66" s="829"/>
      <c r="E66" s="825"/>
      <c r="F66" s="863"/>
      <c r="G66" s="314"/>
      <c r="H66" s="413"/>
      <c r="I66" s="499"/>
      <c r="J66" s="457"/>
      <c r="K66" s="304"/>
      <c r="L66" s="839"/>
      <c r="M66" s="443"/>
      <c r="N66" s="469"/>
      <c r="O66" s="840"/>
      <c r="P66" s="841"/>
      <c r="Q66" s="1091"/>
      <c r="R66" s="1090"/>
      <c r="S66" s="1087"/>
      <c r="T66" s="92"/>
      <c r="U66" s="222"/>
    </row>
    <row r="67" spans="1:21" ht="15.75" customHeight="1" thickBot="1">
      <c r="A67" s="99"/>
      <c r="B67" s="98"/>
      <c r="C67" s="77"/>
      <c r="D67" s="193"/>
      <c r="E67" s="304"/>
      <c r="F67" s="863"/>
      <c r="G67" s="314"/>
      <c r="H67" s="413"/>
      <c r="I67" s="499"/>
      <c r="J67" s="460"/>
      <c r="K67" s="304"/>
      <c r="L67" s="842"/>
      <c r="M67" s="443"/>
      <c r="N67" s="843"/>
      <c r="O67" s="844"/>
      <c r="P67" s="845"/>
      <c r="Q67" s="1091"/>
      <c r="R67" s="1090"/>
      <c r="S67" s="1087"/>
      <c r="U67" s="222"/>
    </row>
    <row r="68" spans="1:21" ht="15.75" customHeight="1" thickBot="1">
      <c r="A68" s="96"/>
      <c r="B68" s="95"/>
      <c r="C68" s="94"/>
      <c r="D68" s="193"/>
      <c r="E68" s="311"/>
      <c r="F68" s="847"/>
      <c r="G68" s="421"/>
      <c r="H68" s="273"/>
      <c r="I68" s="509"/>
      <c r="J68" s="454"/>
      <c r="K68" s="311"/>
      <c r="L68" s="707"/>
      <c r="M68" s="445"/>
      <c r="N68" s="469"/>
      <c r="O68" s="846"/>
      <c r="P68" s="837"/>
      <c r="Q68" s="1091"/>
      <c r="R68" s="1090"/>
      <c r="S68" s="1088"/>
      <c r="U68" s="222"/>
    </row>
    <row r="69" spans="1:21">
      <c r="A69" s="93"/>
      <c r="D69" s="64"/>
      <c r="E69" s="64"/>
      <c r="K69" s="64"/>
      <c r="M69" s="64"/>
      <c r="N69" s="64"/>
      <c r="O69" s="64"/>
      <c r="P69" s="64"/>
    </row>
    <row r="70" spans="1:21">
      <c r="B70" s="92"/>
      <c r="D70" s="91"/>
    </row>
    <row r="74" spans="1:21">
      <c r="A74" s="849"/>
      <c r="B74" s="852"/>
      <c r="C74" s="854"/>
      <c r="D74" s="853"/>
    </row>
    <row r="75" spans="1:21">
      <c r="A75" s="850"/>
      <c r="B75" s="850"/>
      <c r="C75" s="855"/>
      <c r="D75" s="853"/>
    </row>
    <row r="76" spans="1:21">
      <c r="A76" s="851"/>
      <c r="B76" s="851"/>
      <c r="C76" s="856"/>
      <c r="D76" s="853"/>
    </row>
    <row r="77" spans="1:21">
      <c r="A77" s="850"/>
      <c r="B77" s="850"/>
      <c r="C77" s="855"/>
      <c r="D77" s="853"/>
    </row>
    <row r="79" spans="1:21">
      <c r="A79" s="850"/>
      <c r="B79" s="850"/>
      <c r="C79" s="855"/>
      <c r="D79" s="761"/>
    </row>
    <row r="80" spans="1:21">
      <c r="A80" s="850"/>
      <c r="B80" s="850"/>
      <c r="C80" s="855"/>
      <c r="D80" s="761"/>
    </row>
    <row r="81" spans="1:4">
      <c r="A81" s="850"/>
      <c r="B81" s="850"/>
      <c r="C81" s="855"/>
      <c r="D81" s="761"/>
    </row>
    <row r="82" spans="1:4">
      <c r="A82" s="850"/>
      <c r="B82" s="850"/>
      <c r="C82" s="855"/>
      <c r="D82" s="761"/>
    </row>
    <row r="84" spans="1:4">
      <c r="A84" s="850"/>
      <c r="B84" s="850"/>
      <c r="C84" s="855"/>
      <c r="D84" s="761"/>
    </row>
    <row r="85" spans="1:4">
      <c r="A85" s="850"/>
      <c r="B85" s="850"/>
      <c r="C85" s="855"/>
      <c r="D85" s="761"/>
    </row>
    <row r="86" spans="1:4">
      <c r="A86" s="850"/>
      <c r="B86" s="850"/>
      <c r="C86" s="855"/>
      <c r="D86" s="761"/>
    </row>
    <row r="87" spans="1:4">
      <c r="A87" s="850"/>
      <c r="B87" s="850"/>
      <c r="C87" s="855"/>
      <c r="D87" s="761"/>
    </row>
  </sheetData>
  <dataConsolidate link="1"/>
  <mergeCells count="55">
    <mergeCell ref="A1:R2"/>
    <mergeCell ref="A3:R3"/>
    <mergeCell ref="A4:R4"/>
    <mergeCell ref="A5:R5"/>
    <mergeCell ref="E7:F7"/>
    <mergeCell ref="I7:J7"/>
    <mergeCell ref="K7:L7"/>
    <mergeCell ref="M7:N7"/>
    <mergeCell ref="R7:R8"/>
    <mergeCell ref="Q9:Q12"/>
    <mergeCell ref="R9:R12"/>
    <mergeCell ref="Q13:Q16"/>
    <mergeCell ref="R13:R16"/>
    <mergeCell ref="Q17:Q20"/>
    <mergeCell ref="R17:R20"/>
    <mergeCell ref="Q33:Q36"/>
    <mergeCell ref="R33:R36"/>
    <mergeCell ref="Q37:Q40"/>
    <mergeCell ref="R37:R40"/>
    <mergeCell ref="Q41:Q44"/>
    <mergeCell ref="R41:R44"/>
    <mergeCell ref="Q29:Q32"/>
    <mergeCell ref="R29:R32"/>
    <mergeCell ref="Q21:Q24"/>
    <mergeCell ref="R21:R24"/>
    <mergeCell ref="Q25:Q28"/>
    <mergeCell ref="R25:R28"/>
    <mergeCell ref="Q45:Q48"/>
    <mergeCell ref="R45:R48"/>
    <mergeCell ref="S53:S56"/>
    <mergeCell ref="S57:S60"/>
    <mergeCell ref="S45:S48"/>
    <mergeCell ref="R57:R60"/>
    <mergeCell ref="Q49:Q52"/>
    <mergeCell ref="R49:R52"/>
    <mergeCell ref="Q53:Q56"/>
    <mergeCell ref="R53:R56"/>
    <mergeCell ref="Q57:Q60"/>
    <mergeCell ref="R61:R64"/>
    <mergeCell ref="S61:S64"/>
    <mergeCell ref="Q61:Q64"/>
    <mergeCell ref="Q65:Q68"/>
    <mergeCell ref="R65:R68"/>
    <mergeCell ref="S65:S68"/>
    <mergeCell ref="S7:S8"/>
    <mergeCell ref="S13:S16"/>
    <mergeCell ref="S17:S20"/>
    <mergeCell ref="S21:S24"/>
    <mergeCell ref="S49:S52"/>
    <mergeCell ref="S25:S28"/>
    <mergeCell ref="S29:S32"/>
    <mergeCell ref="S33:S36"/>
    <mergeCell ref="S37:S40"/>
    <mergeCell ref="S41:S44"/>
    <mergeCell ref="S9:S12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  <pageSetUpPr fitToPage="1"/>
  </sheetPr>
  <dimension ref="A1:Y73"/>
  <sheetViews>
    <sheetView zoomScale="130" zoomScaleNormal="130" workbookViewId="0">
      <selection activeCell="W13" sqref="W13"/>
    </sheetView>
  </sheetViews>
  <sheetFormatPr defaultColWidth="9.140625" defaultRowHeight="15"/>
  <cols>
    <col min="1" max="1" width="11" style="63" customWidth="1"/>
    <col min="2" max="2" width="13.7109375" style="63" customWidth="1"/>
    <col min="3" max="3" width="7.140625" style="63" customWidth="1"/>
    <col min="4" max="4" width="30.140625" style="63" customWidth="1"/>
    <col min="5" max="18" width="5" style="63" customWidth="1"/>
    <col min="19" max="19" width="9.42578125" style="63" customWidth="1"/>
    <col min="20" max="20" width="9.85546875" style="63" customWidth="1"/>
    <col min="21" max="16384" width="9.140625" style="63"/>
  </cols>
  <sheetData>
    <row r="1" spans="1:22">
      <c r="A1" s="1093" t="s">
        <v>50</v>
      </c>
      <c r="B1" s="1093"/>
      <c r="C1" s="1093"/>
      <c r="D1" s="1093"/>
      <c r="E1" s="1093"/>
      <c r="F1" s="1093"/>
      <c r="G1" s="1093"/>
      <c r="H1" s="1093"/>
      <c r="I1" s="1093"/>
      <c r="J1" s="1093"/>
      <c r="K1" s="1093"/>
      <c r="L1" s="1093"/>
      <c r="M1" s="1093"/>
      <c r="N1" s="1093"/>
      <c r="O1" s="1093"/>
      <c r="P1" s="1093"/>
      <c r="Q1" s="1093"/>
      <c r="R1" s="1093"/>
      <c r="S1" s="1093"/>
      <c r="T1" s="1093"/>
    </row>
    <row r="2" spans="1:22">
      <c r="A2" s="1093"/>
      <c r="B2" s="1093"/>
      <c r="C2" s="1093"/>
      <c r="D2" s="1093"/>
      <c r="E2" s="1093"/>
      <c r="F2" s="1093"/>
      <c r="G2" s="1093"/>
      <c r="H2" s="1093"/>
      <c r="I2" s="1093"/>
      <c r="J2" s="1093"/>
      <c r="K2" s="1093"/>
      <c r="L2" s="1093"/>
      <c r="M2" s="1093"/>
      <c r="N2" s="1093"/>
      <c r="O2" s="1093"/>
      <c r="P2" s="1093"/>
      <c r="Q2" s="1093"/>
      <c r="R2" s="1093"/>
      <c r="S2" s="1093"/>
      <c r="T2" s="1093"/>
    </row>
    <row r="3" spans="1:22">
      <c r="A3" s="1095" t="s">
        <v>51</v>
      </c>
      <c r="B3" s="1095"/>
      <c r="C3" s="1095"/>
      <c r="D3" s="1095"/>
      <c r="E3" s="1095"/>
      <c r="F3" s="1095"/>
      <c r="G3" s="1095"/>
      <c r="H3" s="1095"/>
      <c r="I3" s="1095"/>
      <c r="J3" s="1095"/>
      <c r="K3" s="1095"/>
      <c r="L3" s="1095"/>
      <c r="M3" s="1095"/>
      <c r="N3" s="1095"/>
      <c r="O3" s="1095"/>
      <c r="P3" s="1095"/>
      <c r="Q3" s="1095"/>
      <c r="R3" s="1095"/>
      <c r="S3" s="1095"/>
      <c r="T3" s="1095"/>
    </row>
    <row r="4" spans="1:22">
      <c r="A4" s="1101" t="s">
        <v>206</v>
      </c>
      <c r="B4" s="1095"/>
      <c r="C4" s="1095"/>
      <c r="D4" s="1095"/>
      <c r="E4" s="1095"/>
      <c r="F4" s="1095"/>
      <c r="G4" s="1095"/>
      <c r="H4" s="1095"/>
      <c r="I4" s="1095"/>
      <c r="J4" s="1095"/>
      <c r="K4" s="1095"/>
      <c r="L4" s="1095"/>
      <c r="M4" s="1095"/>
      <c r="N4" s="1095"/>
      <c r="O4" s="1095"/>
      <c r="P4" s="1095"/>
      <c r="Q4" s="1095"/>
      <c r="R4" s="1095"/>
      <c r="S4" s="1095"/>
      <c r="T4" s="1095"/>
      <c r="U4" s="63" t="s">
        <v>95</v>
      </c>
    </row>
    <row r="5" spans="1:22">
      <c r="A5" s="1095" t="s">
        <v>52</v>
      </c>
      <c r="B5" s="1095"/>
      <c r="C5" s="1095"/>
      <c r="D5" s="1095"/>
      <c r="E5" s="1095"/>
      <c r="F5" s="1095"/>
      <c r="G5" s="1095"/>
      <c r="H5" s="1095"/>
      <c r="I5" s="1095"/>
      <c r="J5" s="1095"/>
      <c r="K5" s="1095"/>
      <c r="L5" s="1095"/>
      <c r="M5" s="1095"/>
      <c r="N5" s="1095"/>
      <c r="O5" s="1095"/>
      <c r="P5" s="1095"/>
      <c r="Q5" s="1095"/>
      <c r="R5" s="1095"/>
      <c r="S5" s="1095"/>
      <c r="T5" s="1095"/>
      <c r="U5" s="63" t="s">
        <v>96</v>
      </c>
    </row>
    <row r="6" spans="1:22" ht="15.75" thickBot="1">
      <c r="J6" s="63">
        <v>900</v>
      </c>
      <c r="R6" s="91"/>
    </row>
    <row r="7" spans="1:22">
      <c r="A7" s="115" t="s">
        <v>3</v>
      </c>
      <c r="B7" s="114" t="s">
        <v>4</v>
      </c>
      <c r="C7" s="114" t="s">
        <v>26</v>
      </c>
      <c r="D7" s="113" t="s">
        <v>6</v>
      </c>
      <c r="E7" s="1096" t="s">
        <v>27</v>
      </c>
      <c r="F7" s="1102"/>
      <c r="G7" s="1103"/>
      <c r="H7" s="627"/>
      <c r="I7" s="627"/>
      <c r="J7" s="1102" t="s">
        <v>28</v>
      </c>
      <c r="K7" s="1102"/>
      <c r="L7" s="1103"/>
      <c r="M7" s="1104" t="s">
        <v>29</v>
      </c>
      <c r="N7" s="1102"/>
      <c r="O7" s="1103"/>
      <c r="P7" s="1104" t="s">
        <v>30</v>
      </c>
      <c r="Q7" s="1102"/>
      <c r="R7" s="1103"/>
      <c r="S7" s="112" t="s">
        <v>31</v>
      </c>
      <c r="T7" s="111" t="s">
        <v>9</v>
      </c>
    </row>
    <row r="8" spans="1:22" ht="15.75" thickBot="1">
      <c r="A8" s="110"/>
      <c r="B8" s="134"/>
      <c r="C8" s="135"/>
      <c r="D8" s="109"/>
      <c r="E8" s="108" t="s">
        <v>35</v>
      </c>
      <c r="F8" s="492" t="s">
        <v>36</v>
      </c>
      <c r="G8" s="125" t="s">
        <v>53</v>
      </c>
      <c r="H8" s="472"/>
      <c r="I8" s="108"/>
      <c r="J8" s="490" t="s">
        <v>35</v>
      </c>
      <c r="K8" s="491" t="s">
        <v>36</v>
      </c>
      <c r="L8" s="123" t="s">
        <v>53</v>
      </c>
      <c r="M8" s="107" t="s">
        <v>35</v>
      </c>
      <c r="N8" s="491" t="s">
        <v>36</v>
      </c>
      <c r="O8" s="124" t="s">
        <v>53</v>
      </c>
      <c r="P8" s="107" t="s">
        <v>35</v>
      </c>
      <c r="Q8" s="491" t="s">
        <v>36</v>
      </c>
      <c r="R8" s="123" t="s">
        <v>53</v>
      </c>
      <c r="S8" s="105" t="s">
        <v>37</v>
      </c>
      <c r="T8" s="104" t="s">
        <v>37</v>
      </c>
      <c r="U8" s="1048" t="s">
        <v>94</v>
      </c>
    </row>
    <row r="9" spans="1:22" ht="15.75" thickBot="1">
      <c r="A9" s="514" t="s">
        <v>99</v>
      </c>
      <c r="B9" s="515" t="s">
        <v>92</v>
      </c>
      <c r="C9" s="513">
        <v>2004</v>
      </c>
      <c r="D9" s="757" t="s">
        <v>39</v>
      </c>
      <c r="E9" s="303">
        <v>61</v>
      </c>
      <c r="F9" s="1049">
        <f t="shared" ref="F9:F40" si="0">E9*1.5</f>
        <v>91.5</v>
      </c>
      <c r="G9" s="775">
        <v>3</v>
      </c>
      <c r="H9" s="417">
        <v>854</v>
      </c>
      <c r="I9" s="276">
        <v>906</v>
      </c>
      <c r="J9" s="494">
        <v>920</v>
      </c>
      <c r="K9" s="926">
        <v>69</v>
      </c>
      <c r="L9" s="914"/>
      <c r="M9" s="303">
        <v>25</v>
      </c>
      <c r="N9" s="1049">
        <f t="shared" ref="N9:N40" si="1">M9*3</f>
        <v>75</v>
      </c>
      <c r="O9" s="775"/>
      <c r="P9" s="432">
        <v>48</v>
      </c>
      <c r="Q9" s="1054">
        <f t="shared" ref="Q9:Q40" si="2">P9*1.5</f>
        <v>72</v>
      </c>
      <c r="R9" s="1058">
        <v>2</v>
      </c>
      <c r="S9" s="915">
        <f t="shared" ref="S9:S40" si="3">(F9+K9+N9+Q9)</f>
        <v>307.5</v>
      </c>
      <c r="T9" s="671">
        <f t="shared" ref="T9:T40" si="4">RANK(S9,$S$9:$S$64)</f>
        <v>1</v>
      </c>
      <c r="U9" s="689">
        <v>1</v>
      </c>
      <c r="V9" s="222"/>
    </row>
    <row r="10" spans="1:22" ht="15.75" thickBot="1">
      <c r="A10" s="514" t="s">
        <v>100</v>
      </c>
      <c r="B10" s="515" t="s">
        <v>101</v>
      </c>
      <c r="C10" s="516">
        <v>2003</v>
      </c>
      <c r="D10" s="618" t="s">
        <v>39</v>
      </c>
      <c r="E10" s="304">
        <v>67</v>
      </c>
      <c r="F10" s="1050">
        <f t="shared" si="0"/>
        <v>100.5</v>
      </c>
      <c r="G10" s="672">
        <v>1</v>
      </c>
      <c r="H10" s="314">
        <v>830</v>
      </c>
      <c r="I10" s="282">
        <v>852</v>
      </c>
      <c r="J10" s="495">
        <v>854</v>
      </c>
      <c r="K10" s="926">
        <v>55</v>
      </c>
      <c r="L10" s="675"/>
      <c r="M10" s="304">
        <v>27</v>
      </c>
      <c r="N10" s="1052">
        <f t="shared" si="1"/>
        <v>81</v>
      </c>
      <c r="O10" s="672"/>
      <c r="P10" s="433">
        <v>42</v>
      </c>
      <c r="Q10" s="1055">
        <f t="shared" si="2"/>
        <v>63</v>
      </c>
      <c r="R10" s="1059"/>
      <c r="S10" s="674">
        <f t="shared" si="3"/>
        <v>299.5</v>
      </c>
      <c r="T10" s="671">
        <f t="shared" si="4"/>
        <v>2</v>
      </c>
      <c r="U10" s="689">
        <v>2</v>
      </c>
      <c r="V10" s="222"/>
    </row>
    <row r="11" spans="1:22" ht="15.75" thickBot="1">
      <c r="A11" s="531" t="s">
        <v>154</v>
      </c>
      <c r="B11" s="651" t="s">
        <v>155</v>
      </c>
      <c r="C11" s="547">
        <v>2006</v>
      </c>
      <c r="D11" s="664" t="s">
        <v>82</v>
      </c>
      <c r="E11" s="424">
        <v>65</v>
      </c>
      <c r="F11" s="1050">
        <f t="shared" si="0"/>
        <v>97.5</v>
      </c>
      <c r="G11" s="672">
        <v>2</v>
      </c>
      <c r="H11" s="314">
        <v>730</v>
      </c>
      <c r="I11" s="282">
        <v>803</v>
      </c>
      <c r="J11" s="495">
        <v>741</v>
      </c>
      <c r="K11" s="926">
        <v>45</v>
      </c>
      <c r="L11" s="675"/>
      <c r="M11" s="304">
        <v>30</v>
      </c>
      <c r="N11" s="1050">
        <f t="shared" si="1"/>
        <v>90</v>
      </c>
      <c r="O11" s="672">
        <v>2</v>
      </c>
      <c r="P11" s="438">
        <v>44</v>
      </c>
      <c r="Q11" s="1055">
        <f t="shared" si="2"/>
        <v>66</v>
      </c>
      <c r="R11" s="1059"/>
      <c r="S11" s="674">
        <f t="shared" si="3"/>
        <v>298.5</v>
      </c>
      <c r="T11" s="671">
        <f t="shared" si="4"/>
        <v>3</v>
      </c>
      <c r="U11" s="689">
        <v>3</v>
      </c>
      <c r="V11" s="222"/>
    </row>
    <row r="12" spans="1:22" ht="15.75" thickBot="1">
      <c r="A12" s="517" t="s">
        <v>186</v>
      </c>
      <c r="B12" s="518" t="s">
        <v>45</v>
      </c>
      <c r="C12" s="544">
        <v>2005</v>
      </c>
      <c r="D12" s="579" t="s">
        <v>91</v>
      </c>
      <c r="E12" s="307">
        <v>43</v>
      </c>
      <c r="F12" s="1050">
        <f t="shared" si="0"/>
        <v>64.5</v>
      </c>
      <c r="G12" s="672"/>
      <c r="H12" s="314">
        <v>787</v>
      </c>
      <c r="I12" s="282">
        <v>816</v>
      </c>
      <c r="J12" s="767">
        <v>753</v>
      </c>
      <c r="K12" s="926">
        <v>47</v>
      </c>
      <c r="L12" s="675"/>
      <c r="M12" s="309">
        <v>34</v>
      </c>
      <c r="N12" s="1050">
        <f t="shared" si="1"/>
        <v>102</v>
      </c>
      <c r="O12" s="672"/>
      <c r="P12" s="438">
        <v>39</v>
      </c>
      <c r="Q12" s="1055">
        <f t="shared" si="2"/>
        <v>58.5</v>
      </c>
      <c r="R12" s="1059"/>
      <c r="S12" s="676">
        <f t="shared" si="3"/>
        <v>272</v>
      </c>
      <c r="T12" s="671">
        <f t="shared" si="4"/>
        <v>4</v>
      </c>
      <c r="U12" s="689">
        <v>4</v>
      </c>
      <c r="V12" s="222"/>
    </row>
    <row r="13" spans="1:22" ht="15.75" thickBot="1">
      <c r="A13" s="615" t="s">
        <v>152</v>
      </c>
      <c r="B13" s="755" t="s">
        <v>153</v>
      </c>
      <c r="C13" s="756">
        <v>2004</v>
      </c>
      <c r="D13" s="537" t="s">
        <v>82</v>
      </c>
      <c r="E13" s="759">
        <v>45</v>
      </c>
      <c r="F13" s="1051">
        <f t="shared" si="0"/>
        <v>67.5</v>
      </c>
      <c r="G13" s="677"/>
      <c r="H13" s="419">
        <v>940</v>
      </c>
      <c r="I13" s="277">
        <v>973</v>
      </c>
      <c r="J13" s="777">
        <v>0</v>
      </c>
      <c r="K13" s="927">
        <v>79</v>
      </c>
      <c r="L13" s="677">
        <v>2</v>
      </c>
      <c r="M13" s="304">
        <v>25</v>
      </c>
      <c r="N13" s="1051">
        <f t="shared" si="1"/>
        <v>75</v>
      </c>
      <c r="O13" s="677"/>
      <c r="P13" s="916">
        <v>31</v>
      </c>
      <c r="Q13" s="1056">
        <f t="shared" si="2"/>
        <v>46.5</v>
      </c>
      <c r="R13" s="1060"/>
      <c r="S13" s="678">
        <f t="shared" si="3"/>
        <v>268</v>
      </c>
      <c r="T13" s="671">
        <f t="shared" si="4"/>
        <v>5</v>
      </c>
      <c r="U13" s="689">
        <v>5</v>
      </c>
      <c r="V13" s="222"/>
    </row>
    <row r="14" spans="1:22" ht="15.75" thickBot="1">
      <c r="A14" s="615" t="s">
        <v>98</v>
      </c>
      <c r="B14" s="616" t="s">
        <v>41</v>
      </c>
      <c r="C14" s="617">
        <v>2004</v>
      </c>
      <c r="D14" s="529" t="s">
        <v>39</v>
      </c>
      <c r="E14" s="304">
        <v>48</v>
      </c>
      <c r="F14" s="1050">
        <f t="shared" si="0"/>
        <v>72</v>
      </c>
      <c r="G14" s="672"/>
      <c r="H14" s="314">
        <v>792</v>
      </c>
      <c r="I14" s="282">
        <v>778</v>
      </c>
      <c r="J14" s="495">
        <v>798</v>
      </c>
      <c r="K14" s="928">
        <v>43</v>
      </c>
      <c r="L14" s="672"/>
      <c r="M14" s="304">
        <v>30</v>
      </c>
      <c r="N14" s="1052">
        <f t="shared" si="1"/>
        <v>90</v>
      </c>
      <c r="O14" s="680">
        <v>3</v>
      </c>
      <c r="P14" s="433">
        <v>41</v>
      </c>
      <c r="Q14" s="1055">
        <f t="shared" si="2"/>
        <v>61.5</v>
      </c>
      <c r="R14" s="1059"/>
      <c r="S14" s="679">
        <f t="shared" si="3"/>
        <v>266.5</v>
      </c>
      <c r="T14" s="671">
        <f t="shared" si="4"/>
        <v>6</v>
      </c>
      <c r="U14" s="689">
        <v>6</v>
      </c>
      <c r="V14" s="222"/>
    </row>
    <row r="15" spans="1:22" ht="15.75" thickBot="1">
      <c r="A15" s="517" t="s">
        <v>150</v>
      </c>
      <c r="B15" s="518" t="s">
        <v>151</v>
      </c>
      <c r="C15" s="519">
        <v>2005</v>
      </c>
      <c r="D15" s="529" t="s">
        <v>82</v>
      </c>
      <c r="E15" s="424">
        <v>37</v>
      </c>
      <c r="F15" s="1050">
        <f t="shared" si="0"/>
        <v>55.5</v>
      </c>
      <c r="G15" s="672"/>
      <c r="H15" s="314">
        <v>1003</v>
      </c>
      <c r="I15" s="282">
        <v>1019</v>
      </c>
      <c r="J15" s="495">
        <v>995</v>
      </c>
      <c r="K15" s="926">
        <v>87</v>
      </c>
      <c r="L15" s="672">
        <v>1</v>
      </c>
      <c r="M15" s="304">
        <v>27</v>
      </c>
      <c r="N15" s="1052">
        <f t="shared" si="1"/>
        <v>81</v>
      </c>
      <c r="O15" s="672"/>
      <c r="P15" s="433">
        <v>24</v>
      </c>
      <c r="Q15" s="1055">
        <f t="shared" si="2"/>
        <v>36</v>
      </c>
      <c r="R15" s="1059"/>
      <c r="S15" s="679">
        <f t="shared" si="3"/>
        <v>259.5</v>
      </c>
      <c r="T15" s="671">
        <f t="shared" si="4"/>
        <v>7</v>
      </c>
      <c r="U15" s="689">
        <v>7</v>
      </c>
      <c r="V15" s="222"/>
    </row>
    <row r="16" spans="1:22" ht="15.75" thickBot="1">
      <c r="A16" s="514" t="s">
        <v>102</v>
      </c>
      <c r="B16" s="521" t="s">
        <v>42</v>
      </c>
      <c r="C16" s="522">
        <v>2004</v>
      </c>
      <c r="D16" s="529" t="s">
        <v>39</v>
      </c>
      <c r="E16" s="304">
        <v>49</v>
      </c>
      <c r="F16" s="1050">
        <f t="shared" si="0"/>
        <v>73.5</v>
      </c>
      <c r="G16" s="672"/>
      <c r="H16" s="314">
        <v>785</v>
      </c>
      <c r="I16" s="282">
        <v>793</v>
      </c>
      <c r="J16" s="495">
        <v>812</v>
      </c>
      <c r="K16" s="926">
        <v>47</v>
      </c>
      <c r="L16" s="672"/>
      <c r="M16" s="313">
        <v>28</v>
      </c>
      <c r="N16" s="1052">
        <f t="shared" si="1"/>
        <v>84</v>
      </c>
      <c r="O16" s="672"/>
      <c r="P16" s="771">
        <v>33</v>
      </c>
      <c r="Q16" s="1055">
        <f t="shared" si="2"/>
        <v>49.5</v>
      </c>
      <c r="R16" s="1059"/>
      <c r="S16" s="676">
        <f t="shared" si="3"/>
        <v>254</v>
      </c>
      <c r="T16" s="671">
        <f t="shared" si="4"/>
        <v>8</v>
      </c>
      <c r="U16" s="689">
        <v>8</v>
      </c>
      <c r="V16" s="222"/>
    </row>
    <row r="17" spans="1:25" ht="15.75" thickBot="1">
      <c r="A17" s="540" t="s">
        <v>156</v>
      </c>
      <c r="B17" s="549" t="s">
        <v>11</v>
      </c>
      <c r="C17" s="550">
        <v>2003</v>
      </c>
      <c r="D17" s="600" t="s">
        <v>47</v>
      </c>
      <c r="E17" s="431">
        <v>36</v>
      </c>
      <c r="F17" s="1051">
        <f t="shared" si="0"/>
        <v>54</v>
      </c>
      <c r="G17" s="677"/>
      <c r="H17" s="419">
        <v>844</v>
      </c>
      <c r="I17" s="277">
        <v>839</v>
      </c>
      <c r="J17" s="777">
        <v>884</v>
      </c>
      <c r="K17" s="927">
        <v>61</v>
      </c>
      <c r="L17" s="677"/>
      <c r="M17" s="304">
        <v>23</v>
      </c>
      <c r="N17" s="1053">
        <f t="shared" si="1"/>
        <v>69</v>
      </c>
      <c r="O17" s="677"/>
      <c r="P17" s="443">
        <v>41</v>
      </c>
      <c r="Q17" s="1056">
        <f t="shared" si="2"/>
        <v>61.5</v>
      </c>
      <c r="R17" s="1060"/>
      <c r="S17" s="1057">
        <f t="shared" si="3"/>
        <v>245.5</v>
      </c>
      <c r="T17" s="671">
        <f t="shared" si="4"/>
        <v>9</v>
      </c>
      <c r="U17" s="689">
        <v>9</v>
      </c>
      <c r="V17" s="222"/>
    </row>
    <row r="18" spans="1:25" ht="15.75" thickBot="1">
      <c r="A18" s="517" t="s">
        <v>161</v>
      </c>
      <c r="B18" s="518" t="s">
        <v>44</v>
      </c>
      <c r="C18" s="519">
        <v>2003</v>
      </c>
      <c r="D18" s="600" t="s">
        <v>160</v>
      </c>
      <c r="E18" s="307">
        <v>34</v>
      </c>
      <c r="F18" s="1050">
        <f t="shared" si="0"/>
        <v>51</v>
      </c>
      <c r="G18" s="672"/>
      <c r="H18" s="314">
        <v>873</v>
      </c>
      <c r="I18" s="282">
        <v>880</v>
      </c>
      <c r="J18" s="767">
        <v>883</v>
      </c>
      <c r="K18" s="926">
        <v>61</v>
      </c>
      <c r="L18" s="672"/>
      <c r="M18" s="307">
        <v>29</v>
      </c>
      <c r="N18" s="1052">
        <f t="shared" si="1"/>
        <v>87</v>
      </c>
      <c r="O18" s="680"/>
      <c r="P18" s="438">
        <v>30</v>
      </c>
      <c r="Q18" s="1055">
        <f t="shared" si="2"/>
        <v>45</v>
      </c>
      <c r="R18" s="1059"/>
      <c r="S18" s="674">
        <f t="shared" si="3"/>
        <v>244</v>
      </c>
      <c r="T18" s="671">
        <f t="shared" si="4"/>
        <v>10</v>
      </c>
      <c r="U18" s="689">
        <v>10</v>
      </c>
      <c r="V18" s="222"/>
    </row>
    <row r="19" spans="1:25" ht="15.75" thickBot="1">
      <c r="A19" s="517" t="s">
        <v>189</v>
      </c>
      <c r="B19" s="518" t="s">
        <v>190</v>
      </c>
      <c r="C19" s="550">
        <v>2006</v>
      </c>
      <c r="D19" s="537" t="s">
        <v>82</v>
      </c>
      <c r="E19" s="424">
        <v>34</v>
      </c>
      <c r="F19" s="1050">
        <f t="shared" si="0"/>
        <v>51</v>
      </c>
      <c r="G19" s="672"/>
      <c r="H19" s="314">
        <v>913</v>
      </c>
      <c r="I19" s="282">
        <v>940</v>
      </c>
      <c r="J19" s="495">
        <v>940</v>
      </c>
      <c r="K19" s="926">
        <v>73</v>
      </c>
      <c r="L19" s="672">
        <v>3</v>
      </c>
      <c r="M19" s="304">
        <v>22</v>
      </c>
      <c r="N19" s="1052">
        <f t="shared" si="1"/>
        <v>66</v>
      </c>
      <c r="O19" s="672"/>
      <c r="P19" s="304">
        <v>36</v>
      </c>
      <c r="Q19" s="1055">
        <f t="shared" si="2"/>
        <v>54</v>
      </c>
      <c r="R19" s="1059"/>
      <c r="S19" s="679">
        <f t="shared" si="3"/>
        <v>244</v>
      </c>
      <c r="T19" s="671">
        <v>11</v>
      </c>
      <c r="U19" s="689">
        <v>11</v>
      </c>
      <c r="V19" s="222"/>
    </row>
    <row r="20" spans="1:25" ht="15.75" thickBot="1">
      <c r="A20" s="517" t="s">
        <v>263</v>
      </c>
      <c r="B20" s="518" t="s">
        <v>264</v>
      </c>
      <c r="C20" s="519">
        <v>2006</v>
      </c>
      <c r="D20" s="579" t="s">
        <v>270</v>
      </c>
      <c r="E20" s="304">
        <v>17</v>
      </c>
      <c r="F20" s="1050">
        <f t="shared" si="0"/>
        <v>25.5</v>
      </c>
      <c r="G20" s="672"/>
      <c r="H20" s="314">
        <v>876</v>
      </c>
      <c r="I20" s="282">
        <v>883</v>
      </c>
      <c r="J20" s="495">
        <v>895</v>
      </c>
      <c r="K20" s="926">
        <v>63</v>
      </c>
      <c r="L20" s="675"/>
      <c r="M20" s="304">
        <v>25</v>
      </c>
      <c r="N20" s="1052">
        <f t="shared" si="1"/>
        <v>75</v>
      </c>
      <c r="O20" s="672"/>
      <c r="P20" s="917">
        <v>52</v>
      </c>
      <c r="Q20" s="1055">
        <f t="shared" si="2"/>
        <v>78</v>
      </c>
      <c r="R20" s="1059">
        <v>1</v>
      </c>
      <c r="S20" s="674">
        <f t="shared" si="3"/>
        <v>241.5</v>
      </c>
      <c r="T20" s="671">
        <f t="shared" si="4"/>
        <v>12</v>
      </c>
      <c r="U20" s="689">
        <v>12</v>
      </c>
      <c r="V20" s="222"/>
      <c r="Y20" s="1062"/>
    </row>
    <row r="21" spans="1:25" ht="15.75" thickBot="1">
      <c r="A21" s="540" t="s">
        <v>157</v>
      </c>
      <c r="B21" s="549" t="s">
        <v>92</v>
      </c>
      <c r="C21" s="550">
        <v>2004</v>
      </c>
      <c r="D21" s="600" t="s">
        <v>47</v>
      </c>
      <c r="E21" s="431">
        <v>37</v>
      </c>
      <c r="F21" s="1050">
        <f t="shared" si="0"/>
        <v>55.5</v>
      </c>
      <c r="G21" s="672"/>
      <c r="H21" s="419">
        <v>795</v>
      </c>
      <c r="I21" s="277">
        <v>812</v>
      </c>
      <c r="J21" s="777">
        <v>839</v>
      </c>
      <c r="K21" s="927">
        <v>51</v>
      </c>
      <c r="L21" s="675"/>
      <c r="M21" s="431">
        <v>22</v>
      </c>
      <c r="N21" s="1052">
        <f t="shared" si="1"/>
        <v>66</v>
      </c>
      <c r="O21" s="672"/>
      <c r="P21" s="443">
        <v>42</v>
      </c>
      <c r="Q21" s="1055">
        <f t="shared" si="2"/>
        <v>63</v>
      </c>
      <c r="R21" s="1059"/>
      <c r="S21" s="674">
        <f t="shared" si="3"/>
        <v>235.5</v>
      </c>
      <c r="T21" s="671">
        <f t="shared" si="4"/>
        <v>13</v>
      </c>
      <c r="U21" s="689">
        <v>13</v>
      </c>
      <c r="V21" s="222"/>
    </row>
    <row r="22" spans="1:25" ht="15.75" thickBot="1">
      <c r="A22" s="517" t="s">
        <v>103</v>
      </c>
      <c r="B22" s="518" t="s">
        <v>49</v>
      </c>
      <c r="C22" s="519">
        <v>2005</v>
      </c>
      <c r="D22" s="579" t="s">
        <v>91</v>
      </c>
      <c r="E22" s="307">
        <v>41</v>
      </c>
      <c r="F22" s="1050">
        <f t="shared" si="0"/>
        <v>61.5</v>
      </c>
      <c r="G22" s="672"/>
      <c r="H22" s="314">
        <v>712</v>
      </c>
      <c r="I22" s="282">
        <v>775</v>
      </c>
      <c r="J22" s="767">
        <v>800</v>
      </c>
      <c r="K22" s="926">
        <v>45</v>
      </c>
      <c r="L22" s="675"/>
      <c r="M22" s="307">
        <v>26</v>
      </c>
      <c r="N22" s="1050">
        <f t="shared" si="1"/>
        <v>78</v>
      </c>
      <c r="O22" s="672">
        <v>1</v>
      </c>
      <c r="P22" s="438">
        <v>30</v>
      </c>
      <c r="Q22" s="1055">
        <f t="shared" si="2"/>
        <v>45</v>
      </c>
      <c r="R22" s="1059"/>
      <c r="S22" s="674">
        <f t="shared" si="3"/>
        <v>229.5</v>
      </c>
      <c r="T22" s="671">
        <f t="shared" si="4"/>
        <v>14</v>
      </c>
      <c r="U22" s="689">
        <v>14</v>
      </c>
      <c r="V22" s="222"/>
    </row>
    <row r="23" spans="1:25" ht="15.75" thickBot="1">
      <c r="A23" s="517" t="s">
        <v>248</v>
      </c>
      <c r="B23" s="518" t="s">
        <v>85</v>
      </c>
      <c r="C23" s="519">
        <v>2006</v>
      </c>
      <c r="D23" s="579" t="s">
        <v>252</v>
      </c>
      <c r="E23" s="304">
        <v>37</v>
      </c>
      <c r="F23" s="1050">
        <f t="shared" si="0"/>
        <v>55.5</v>
      </c>
      <c r="G23" s="672"/>
      <c r="H23" s="314">
        <v>787</v>
      </c>
      <c r="I23" s="282">
        <v>817</v>
      </c>
      <c r="J23" s="495">
        <v>816</v>
      </c>
      <c r="K23" s="926">
        <v>47</v>
      </c>
      <c r="L23" s="675"/>
      <c r="M23" s="304">
        <v>25</v>
      </c>
      <c r="N23" s="1050">
        <f t="shared" si="1"/>
        <v>75</v>
      </c>
      <c r="O23" s="672"/>
      <c r="P23" s="443">
        <v>34</v>
      </c>
      <c r="Q23" s="1055">
        <f t="shared" si="2"/>
        <v>51</v>
      </c>
      <c r="R23" s="1059"/>
      <c r="S23" s="674">
        <f t="shared" si="3"/>
        <v>228.5</v>
      </c>
      <c r="T23" s="671">
        <f t="shared" si="4"/>
        <v>15</v>
      </c>
      <c r="U23" s="689">
        <v>15</v>
      </c>
      <c r="V23" s="222"/>
    </row>
    <row r="24" spans="1:25" ht="15.75" thickBot="1">
      <c r="A24" s="517" t="s">
        <v>142</v>
      </c>
      <c r="B24" s="518" t="s">
        <v>109</v>
      </c>
      <c r="C24" s="519">
        <v>2003</v>
      </c>
      <c r="D24" s="579" t="s">
        <v>141</v>
      </c>
      <c r="E24" s="424">
        <v>28</v>
      </c>
      <c r="F24" s="1050">
        <f t="shared" si="0"/>
        <v>42</v>
      </c>
      <c r="G24" s="672"/>
      <c r="H24" s="918">
        <v>857</v>
      </c>
      <c r="I24" s="890">
        <v>0</v>
      </c>
      <c r="J24" s="495">
        <v>852</v>
      </c>
      <c r="K24" s="926">
        <v>55</v>
      </c>
      <c r="L24" s="672"/>
      <c r="M24" s="313">
        <v>27</v>
      </c>
      <c r="N24" s="1052">
        <f t="shared" si="1"/>
        <v>81</v>
      </c>
      <c r="O24" s="672"/>
      <c r="P24" s="313">
        <v>33</v>
      </c>
      <c r="Q24" s="1055">
        <f t="shared" si="2"/>
        <v>49.5</v>
      </c>
      <c r="R24" s="1059"/>
      <c r="S24" s="679">
        <f t="shared" si="3"/>
        <v>227.5</v>
      </c>
      <c r="T24" s="671">
        <f t="shared" si="4"/>
        <v>16</v>
      </c>
      <c r="U24" s="689">
        <v>16</v>
      </c>
      <c r="V24" s="222"/>
    </row>
    <row r="25" spans="1:25" ht="15.75" thickBot="1">
      <c r="A25" s="540" t="s">
        <v>225</v>
      </c>
      <c r="B25" s="541" t="s">
        <v>155</v>
      </c>
      <c r="C25" s="542">
        <v>2005</v>
      </c>
      <c r="D25" s="600" t="s">
        <v>230</v>
      </c>
      <c r="E25" s="431">
        <v>32</v>
      </c>
      <c r="F25" s="1050">
        <f t="shared" si="0"/>
        <v>48</v>
      </c>
      <c r="G25" s="672"/>
      <c r="H25" s="314">
        <v>820</v>
      </c>
      <c r="I25" s="277">
        <v>848</v>
      </c>
      <c r="J25" s="777">
        <v>856</v>
      </c>
      <c r="K25" s="927">
        <v>55</v>
      </c>
      <c r="L25" s="675"/>
      <c r="M25" s="304">
        <v>27</v>
      </c>
      <c r="N25" s="1052">
        <f t="shared" si="1"/>
        <v>81</v>
      </c>
      <c r="O25" s="672"/>
      <c r="P25" s="304">
        <v>25</v>
      </c>
      <c r="Q25" s="1055">
        <f t="shared" si="2"/>
        <v>37.5</v>
      </c>
      <c r="R25" s="1059"/>
      <c r="S25" s="679">
        <f t="shared" si="3"/>
        <v>221.5</v>
      </c>
      <c r="T25" s="671">
        <f t="shared" si="4"/>
        <v>17</v>
      </c>
      <c r="U25" s="689">
        <v>17</v>
      </c>
      <c r="V25" s="222"/>
    </row>
    <row r="26" spans="1:25" ht="15.75" thickBot="1">
      <c r="A26" s="540" t="s">
        <v>246</v>
      </c>
      <c r="B26" s="549" t="s">
        <v>44</v>
      </c>
      <c r="C26" s="550">
        <v>2005</v>
      </c>
      <c r="D26" s="600" t="s">
        <v>160</v>
      </c>
      <c r="E26" s="307">
        <v>22</v>
      </c>
      <c r="F26" s="1050">
        <f t="shared" si="0"/>
        <v>33</v>
      </c>
      <c r="G26" s="672"/>
      <c r="H26" s="314">
        <v>870</v>
      </c>
      <c r="I26" s="282">
        <v>940</v>
      </c>
      <c r="J26" s="767">
        <v>937</v>
      </c>
      <c r="K26" s="926">
        <v>73</v>
      </c>
      <c r="L26" s="675"/>
      <c r="M26" s="307">
        <v>22</v>
      </c>
      <c r="N26" s="1052">
        <f t="shared" si="1"/>
        <v>66</v>
      </c>
      <c r="O26" s="672"/>
      <c r="P26" s="438">
        <v>30</v>
      </c>
      <c r="Q26" s="1055">
        <f t="shared" si="2"/>
        <v>45</v>
      </c>
      <c r="R26" s="1059"/>
      <c r="S26" s="674">
        <f t="shared" si="3"/>
        <v>217</v>
      </c>
      <c r="T26" s="671">
        <f t="shared" si="4"/>
        <v>18</v>
      </c>
      <c r="U26" s="689">
        <v>18</v>
      </c>
      <c r="V26" s="222"/>
    </row>
    <row r="27" spans="1:25" ht="15.75" thickBot="1">
      <c r="A27" s="517" t="s">
        <v>143</v>
      </c>
      <c r="B27" s="518" t="s">
        <v>144</v>
      </c>
      <c r="C27" s="519">
        <v>2006</v>
      </c>
      <c r="D27" s="600" t="s">
        <v>141</v>
      </c>
      <c r="E27" s="424">
        <v>28</v>
      </c>
      <c r="F27" s="1050">
        <f t="shared" si="0"/>
        <v>42</v>
      </c>
      <c r="G27" s="672"/>
      <c r="H27" s="314">
        <v>773</v>
      </c>
      <c r="I27" s="282">
        <v>760</v>
      </c>
      <c r="J27" s="495">
        <v>782</v>
      </c>
      <c r="K27" s="926">
        <v>41</v>
      </c>
      <c r="L27" s="675"/>
      <c r="M27" s="304">
        <v>25</v>
      </c>
      <c r="N27" s="1050">
        <f t="shared" si="1"/>
        <v>75</v>
      </c>
      <c r="O27" s="672"/>
      <c r="P27" s="433">
        <v>38</v>
      </c>
      <c r="Q27" s="1055">
        <f t="shared" si="2"/>
        <v>57</v>
      </c>
      <c r="R27" s="1059"/>
      <c r="S27" s="674">
        <f t="shared" si="3"/>
        <v>215</v>
      </c>
      <c r="T27" s="671">
        <f t="shared" si="4"/>
        <v>19</v>
      </c>
      <c r="U27" s="689">
        <v>19</v>
      </c>
      <c r="V27" s="222"/>
    </row>
    <row r="28" spans="1:25" ht="15.75" thickBot="1">
      <c r="A28" s="534" t="s">
        <v>110</v>
      </c>
      <c r="B28" s="535" t="s">
        <v>11</v>
      </c>
      <c r="C28" s="582">
        <v>2004</v>
      </c>
      <c r="D28" s="579" t="s">
        <v>87</v>
      </c>
      <c r="E28" s="304">
        <v>44</v>
      </c>
      <c r="F28" s="1050">
        <f t="shared" si="0"/>
        <v>66</v>
      </c>
      <c r="G28" s="672"/>
      <c r="H28" s="314">
        <v>850</v>
      </c>
      <c r="I28" s="413">
        <v>853</v>
      </c>
      <c r="J28" s="499">
        <v>813</v>
      </c>
      <c r="K28" s="926">
        <v>55</v>
      </c>
      <c r="L28" s="672"/>
      <c r="M28" s="313">
        <v>18</v>
      </c>
      <c r="N28" s="1052">
        <f t="shared" si="1"/>
        <v>54</v>
      </c>
      <c r="O28" s="672"/>
      <c r="P28" s="919">
        <v>26</v>
      </c>
      <c r="Q28" s="1055">
        <f t="shared" si="2"/>
        <v>39</v>
      </c>
      <c r="R28" s="1059"/>
      <c r="S28" s="679">
        <f t="shared" si="3"/>
        <v>214</v>
      </c>
      <c r="T28" s="671">
        <f t="shared" si="4"/>
        <v>20</v>
      </c>
      <c r="U28" s="689">
        <v>20</v>
      </c>
      <c r="V28" s="222"/>
    </row>
    <row r="29" spans="1:25" ht="15.75" thickBot="1">
      <c r="A29" s="557" t="s">
        <v>104</v>
      </c>
      <c r="B29" s="769" t="s">
        <v>46</v>
      </c>
      <c r="C29" s="578">
        <v>2004</v>
      </c>
      <c r="D29" s="712" t="s">
        <v>43</v>
      </c>
      <c r="E29" s="431">
        <v>35</v>
      </c>
      <c r="F29" s="1050">
        <f t="shared" si="0"/>
        <v>52.5</v>
      </c>
      <c r="G29" s="672"/>
      <c r="H29" s="419">
        <v>852</v>
      </c>
      <c r="I29" s="270">
        <v>854</v>
      </c>
      <c r="J29" s="510">
        <v>842</v>
      </c>
      <c r="K29" s="929">
        <v>55</v>
      </c>
      <c r="L29" s="675"/>
      <c r="M29" s="304">
        <v>21</v>
      </c>
      <c r="N29" s="1052">
        <f t="shared" si="1"/>
        <v>63</v>
      </c>
      <c r="O29" s="672"/>
      <c r="P29" s="433">
        <v>29</v>
      </c>
      <c r="Q29" s="1055">
        <f t="shared" si="2"/>
        <v>43.5</v>
      </c>
      <c r="R29" s="1059"/>
      <c r="S29" s="674">
        <f t="shared" si="3"/>
        <v>214</v>
      </c>
      <c r="T29" s="671">
        <f t="shared" si="4"/>
        <v>20</v>
      </c>
      <c r="U29" s="689">
        <v>21</v>
      </c>
      <c r="V29" s="222"/>
    </row>
    <row r="30" spans="1:25" ht="15.75" thickBot="1">
      <c r="A30" s="526" t="s">
        <v>216</v>
      </c>
      <c r="B30" s="552" t="s">
        <v>49</v>
      </c>
      <c r="C30" s="553">
        <v>2006</v>
      </c>
      <c r="D30" s="600" t="s">
        <v>87</v>
      </c>
      <c r="E30" s="304">
        <v>30</v>
      </c>
      <c r="F30" s="1050">
        <f t="shared" si="0"/>
        <v>45</v>
      </c>
      <c r="G30" s="672"/>
      <c r="H30" s="314">
        <v>763</v>
      </c>
      <c r="I30" s="413">
        <v>750</v>
      </c>
      <c r="J30" s="499">
        <v>765</v>
      </c>
      <c r="K30" s="926">
        <v>37</v>
      </c>
      <c r="L30" s="675"/>
      <c r="M30" s="304">
        <v>22</v>
      </c>
      <c r="N30" s="1050">
        <f t="shared" si="1"/>
        <v>66</v>
      </c>
      <c r="O30" s="672"/>
      <c r="P30" s="304">
        <v>44</v>
      </c>
      <c r="Q30" s="1055">
        <f t="shared" si="2"/>
        <v>66</v>
      </c>
      <c r="R30" s="1059"/>
      <c r="S30" s="679">
        <f t="shared" si="3"/>
        <v>214</v>
      </c>
      <c r="T30" s="671">
        <f t="shared" si="4"/>
        <v>20</v>
      </c>
      <c r="U30" s="689">
        <v>22</v>
      </c>
      <c r="V30" s="222"/>
    </row>
    <row r="31" spans="1:25" ht="15.75" thickBot="1">
      <c r="A31" s="517" t="s">
        <v>145</v>
      </c>
      <c r="B31" s="518" t="s">
        <v>86</v>
      </c>
      <c r="C31" s="519">
        <v>2006</v>
      </c>
      <c r="D31" s="600" t="s">
        <v>141</v>
      </c>
      <c r="E31" s="424">
        <v>27</v>
      </c>
      <c r="F31" s="1050">
        <f t="shared" si="0"/>
        <v>40.5</v>
      </c>
      <c r="G31" s="672"/>
      <c r="H31" s="314">
        <v>820</v>
      </c>
      <c r="I31" s="413">
        <v>833</v>
      </c>
      <c r="J31" s="499">
        <v>845</v>
      </c>
      <c r="K31" s="929">
        <v>53</v>
      </c>
      <c r="L31" s="675"/>
      <c r="M31" s="304">
        <v>21</v>
      </c>
      <c r="N31" s="1050">
        <f t="shared" si="1"/>
        <v>63</v>
      </c>
      <c r="O31" s="672"/>
      <c r="P31" s="433">
        <v>37</v>
      </c>
      <c r="Q31" s="1055">
        <f t="shared" si="2"/>
        <v>55.5</v>
      </c>
      <c r="R31" s="1059"/>
      <c r="S31" s="674">
        <f t="shared" si="3"/>
        <v>212</v>
      </c>
      <c r="T31" s="671">
        <f t="shared" si="4"/>
        <v>23</v>
      </c>
      <c r="U31" s="689">
        <v>23</v>
      </c>
      <c r="V31" s="222"/>
    </row>
    <row r="32" spans="1:25" ht="15.75" thickBot="1">
      <c r="A32" s="517" t="s">
        <v>249</v>
      </c>
      <c r="B32" s="518" t="s">
        <v>11</v>
      </c>
      <c r="C32" s="519">
        <v>2007</v>
      </c>
      <c r="D32" s="579" t="s">
        <v>252</v>
      </c>
      <c r="E32" s="304">
        <v>37</v>
      </c>
      <c r="F32" s="1050">
        <f t="shared" si="0"/>
        <v>55.5</v>
      </c>
      <c r="G32" s="672"/>
      <c r="H32" s="314">
        <v>798</v>
      </c>
      <c r="I32" s="413">
        <v>795</v>
      </c>
      <c r="J32" s="499">
        <v>823</v>
      </c>
      <c r="K32" s="926">
        <v>49</v>
      </c>
      <c r="L32" s="680"/>
      <c r="M32" s="304">
        <v>18</v>
      </c>
      <c r="N32" s="1050">
        <f t="shared" si="1"/>
        <v>54</v>
      </c>
      <c r="O32" s="672"/>
      <c r="P32" s="917">
        <v>35</v>
      </c>
      <c r="Q32" s="1055">
        <f t="shared" si="2"/>
        <v>52.5</v>
      </c>
      <c r="R32" s="1059"/>
      <c r="S32" s="674">
        <f t="shared" si="3"/>
        <v>211</v>
      </c>
      <c r="T32" s="671">
        <f t="shared" si="4"/>
        <v>24</v>
      </c>
      <c r="U32" s="689">
        <v>24</v>
      </c>
      <c r="V32" s="222"/>
    </row>
    <row r="33" spans="1:22" ht="15.75" thickBot="1">
      <c r="A33" s="540" t="s">
        <v>231</v>
      </c>
      <c r="B33" s="549" t="s">
        <v>232</v>
      </c>
      <c r="C33" s="550">
        <v>2005</v>
      </c>
      <c r="D33" s="712" t="s">
        <v>12</v>
      </c>
      <c r="E33" s="431">
        <v>30</v>
      </c>
      <c r="F33" s="1050">
        <f t="shared" si="0"/>
        <v>45</v>
      </c>
      <c r="G33" s="672"/>
      <c r="H33" s="419">
        <v>829</v>
      </c>
      <c r="I33" s="270">
        <v>759</v>
      </c>
      <c r="J33" s="778">
        <v>835</v>
      </c>
      <c r="K33" s="927">
        <v>51</v>
      </c>
      <c r="L33" s="675"/>
      <c r="M33" s="431">
        <v>15</v>
      </c>
      <c r="N33" s="1050">
        <f t="shared" si="1"/>
        <v>45</v>
      </c>
      <c r="O33" s="672"/>
      <c r="P33" s="433">
        <v>46</v>
      </c>
      <c r="Q33" s="1055">
        <f t="shared" si="2"/>
        <v>69</v>
      </c>
      <c r="R33" s="1059">
        <v>3</v>
      </c>
      <c r="S33" s="679">
        <f t="shared" si="3"/>
        <v>210</v>
      </c>
      <c r="T33" s="671">
        <f t="shared" si="4"/>
        <v>25</v>
      </c>
      <c r="U33" s="689">
        <v>25</v>
      </c>
      <c r="V33" s="222"/>
    </row>
    <row r="34" spans="1:22" ht="15.75" thickBot="1">
      <c r="A34" s="517" t="s">
        <v>243</v>
      </c>
      <c r="B34" s="518" t="s">
        <v>244</v>
      </c>
      <c r="C34" s="519">
        <v>2004</v>
      </c>
      <c r="D34" s="600" t="s">
        <v>79</v>
      </c>
      <c r="E34" s="304">
        <v>28</v>
      </c>
      <c r="F34" s="1050">
        <f t="shared" si="0"/>
        <v>42</v>
      </c>
      <c r="G34" s="672"/>
      <c r="H34" s="314">
        <v>839</v>
      </c>
      <c r="I34" s="413">
        <v>861</v>
      </c>
      <c r="J34" s="502">
        <v>884</v>
      </c>
      <c r="K34" s="926">
        <v>61</v>
      </c>
      <c r="L34" s="675"/>
      <c r="M34" s="304">
        <v>21</v>
      </c>
      <c r="N34" s="1050">
        <f t="shared" si="1"/>
        <v>63</v>
      </c>
      <c r="O34" s="672"/>
      <c r="P34" s="443">
        <v>29</v>
      </c>
      <c r="Q34" s="1055">
        <f t="shared" si="2"/>
        <v>43.5</v>
      </c>
      <c r="R34" s="1059"/>
      <c r="S34" s="679">
        <f t="shared" si="3"/>
        <v>209.5</v>
      </c>
      <c r="T34" s="671">
        <f t="shared" si="4"/>
        <v>26</v>
      </c>
      <c r="U34" s="689">
        <v>26</v>
      </c>
      <c r="V34" s="222"/>
    </row>
    <row r="35" spans="1:22" ht="15.75" thickBot="1">
      <c r="A35" s="514" t="s">
        <v>233</v>
      </c>
      <c r="B35" s="521" t="s">
        <v>48</v>
      </c>
      <c r="C35" s="522">
        <v>2005</v>
      </c>
      <c r="D35" s="712" t="s">
        <v>12</v>
      </c>
      <c r="E35" s="304">
        <v>30</v>
      </c>
      <c r="F35" s="1050">
        <f t="shared" si="0"/>
        <v>45</v>
      </c>
      <c r="G35" s="672"/>
      <c r="H35" s="314">
        <v>808</v>
      </c>
      <c r="I35" s="413">
        <v>811</v>
      </c>
      <c r="J35" s="502">
        <v>800</v>
      </c>
      <c r="K35" s="929">
        <v>47</v>
      </c>
      <c r="L35" s="675"/>
      <c r="M35" s="304">
        <v>24</v>
      </c>
      <c r="N35" s="1052">
        <f t="shared" si="1"/>
        <v>72</v>
      </c>
      <c r="O35" s="672"/>
      <c r="P35" s="304">
        <v>30</v>
      </c>
      <c r="Q35" s="1055">
        <f t="shared" si="2"/>
        <v>45</v>
      </c>
      <c r="R35" s="1061"/>
      <c r="S35" s="674">
        <f t="shared" si="3"/>
        <v>209</v>
      </c>
      <c r="T35" s="671">
        <f t="shared" si="4"/>
        <v>27</v>
      </c>
      <c r="U35" s="689">
        <v>27</v>
      </c>
      <c r="V35" s="222"/>
    </row>
    <row r="36" spans="1:22" ht="15.75" thickBot="1">
      <c r="A36" s="517" t="s">
        <v>158</v>
      </c>
      <c r="B36" s="518" t="s">
        <v>159</v>
      </c>
      <c r="C36" s="519">
        <v>2004</v>
      </c>
      <c r="D36" s="579" t="s">
        <v>47</v>
      </c>
      <c r="E36" s="313">
        <v>26</v>
      </c>
      <c r="F36" s="1050">
        <f t="shared" si="0"/>
        <v>39</v>
      </c>
      <c r="G36" s="672"/>
      <c r="H36" s="314">
        <v>820</v>
      </c>
      <c r="I36" s="413">
        <v>816</v>
      </c>
      <c r="J36" s="499">
        <v>836</v>
      </c>
      <c r="K36" s="926">
        <v>51</v>
      </c>
      <c r="L36" s="675"/>
      <c r="M36" s="304">
        <v>22</v>
      </c>
      <c r="N36" s="1052">
        <f t="shared" si="1"/>
        <v>66</v>
      </c>
      <c r="O36" s="672"/>
      <c r="P36" s="917">
        <v>33</v>
      </c>
      <c r="Q36" s="1055">
        <f t="shared" si="2"/>
        <v>49.5</v>
      </c>
      <c r="R36" s="1059"/>
      <c r="S36" s="674">
        <f t="shared" si="3"/>
        <v>205.5</v>
      </c>
      <c r="T36" s="671">
        <f t="shared" si="4"/>
        <v>28</v>
      </c>
      <c r="U36" s="689">
        <v>28</v>
      </c>
      <c r="V36" s="222"/>
    </row>
    <row r="37" spans="1:22" ht="15.75" thickBot="1">
      <c r="A37" s="540" t="s">
        <v>234</v>
      </c>
      <c r="B37" s="541" t="s">
        <v>40</v>
      </c>
      <c r="C37" s="542">
        <v>2004</v>
      </c>
      <c r="D37" s="712" t="s">
        <v>12</v>
      </c>
      <c r="E37" s="304">
        <v>50</v>
      </c>
      <c r="F37" s="1050">
        <f t="shared" si="0"/>
        <v>75</v>
      </c>
      <c r="G37" s="672"/>
      <c r="H37" s="419">
        <v>715</v>
      </c>
      <c r="I37" s="270">
        <v>0</v>
      </c>
      <c r="J37" s="920">
        <v>748</v>
      </c>
      <c r="K37" s="929">
        <v>34</v>
      </c>
      <c r="L37" s="672"/>
      <c r="M37" s="431">
        <v>19</v>
      </c>
      <c r="N37" s="1052">
        <f t="shared" si="1"/>
        <v>57</v>
      </c>
      <c r="O37" s="672"/>
      <c r="P37" s="438">
        <v>26</v>
      </c>
      <c r="Q37" s="1055">
        <f t="shared" si="2"/>
        <v>39</v>
      </c>
      <c r="R37" s="1059"/>
      <c r="S37" s="674">
        <f t="shared" si="3"/>
        <v>205</v>
      </c>
      <c r="T37" s="671">
        <f t="shared" si="4"/>
        <v>29</v>
      </c>
      <c r="U37" s="689">
        <v>29</v>
      </c>
      <c r="V37" s="222"/>
    </row>
    <row r="38" spans="1:22" ht="15.75" thickBot="1">
      <c r="A38" s="514" t="s">
        <v>111</v>
      </c>
      <c r="B38" s="545" t="s">
        <v>112</v>
      </c>
      <c r="C38" s="546">
        <v>2003</v>
      </c>
      <c r="D38" s="600" t="s">
        <v>87</v>
      </c>
      <c r="E38" s="304">
        <v>38</v>
      </c>
      <c r="F38" s="1050">
        <f t="shared" si="0"/>
        <v>57</v>
      </c>
      <c r="G38" s="672"/>
      <c r="H38" s="314">
        <v>0</v>
      </c>
      <c r="I38" s="413">
        <v>766</v>
      </c>
      <c r="J38" s="502">
        <v>756</v>
      </c>
      <c r="K38" s="930">
        <v>37</v>
      </c>
      <c r="L38" s="675"/>
      <c r="M38" s="304">
        <v>21</v>
      </c>
      <c r="N38" s="1052">
        <f t="shared" si="1"/>
        <v>63</v>
      </c>
      <c r="O38" s="672"/>
      <c r="P38" s="433">
        <v>30</v>
      </c>
      <c r="Q38" s="1055">
        <f t="shared" si="2"/>
        <v>45</v>
      </c>
      <c r="R38" s="1059"/>
      <c r="S38" s="674">
        <f t="shared" si="3"/>
        <v>202</v>
      </c>
      <c r="T38" s="671">
        <f t="shared" si="4"/>
        <v>30</v>
      </c>
      <c r="U38" s="689">
        <v>30</v>
      </c>
      <c r="V38" s="222"/>
    </row>
    <row r="39" spans="1:22" ht="15.75" thickBot="1">
      <c r="A39" s="517" t="s">
        <v>169</v>
      </c>
      <c r="B39" s="543" t="s">
        <v>84</v>
      </c>
      <c r="C39" s="544">
        <v>2004</v>
      </c>
      <c r="D39" s="600" t="s">
        <v>79</v>
      </c>
      <c r="E39" s="304">
        <v>37</v>
      </c>
      <c r="F39" s="1050">
        <f t="shared" si="0"/>
        <v>55.5</v>
      </c>
      <c r="G39" s="672"/>
      <c r="H39" s="314">
        <v>785</v>
      </c>
      <c r="I39" s="413">
        <v>790</v>
      </c>
      <c r="J39" s="502">
        <v>821</v>
      </c>
      <c r="K39" s="930">
        <v>49</v>
      </c>
      <c r="L39" s="675"/>
      <c r="M39" s="304">
        <v>19</v>
      </c>
      <c r="N39" s="1052">
        <f t="shared" si="1"/>
        <v>57</v>
      </c>
      <c r="O39" s="672"/>
      <c r="P39" s="443">
        <v>26</v>
      </c>
      <c r="Q39" s="1055">
        <f t="shared" si="2"/>
        <v>39</v>
      </c>
      <c r="R39" s="1059"/>
      <c r="S39" s="674">
        <f t="shared" si="3"/>
        <v>200.5</v>
      </c>
      <c r="T39" s="671">
        <f t="shared" si="4"/>
        <v>31</v>
      </c>
      <c r="U39" s="689">
        <v>31</v>
      </c>
      <c r="V39" s="222"/>
    </row>
    <row r="40" spans="1:22" ht="15.75" thickBot="1">
      <c r="A40" s="517" t="s">
        <v>245</v>
      </c>
      <c r="B40" s="551" t="s">
        <v>40</v>
      </c>
      <c r="C40" s="519">
        <v>2003</v>
      </c>
      <c r="D40" s="887" t="s">
        <v>79</v>
      </c>
      <c r="E40" s="304">
        <v>28</v>
      </c>
      <c r="F40" s="1050">
        <f t="shared" si="0"/>
        <v>42</v>
      </c>
      <c r="G40" s="672"/>
      <c r="H40" s="314">
        <v>849</v>
      </c>
      <c r="I40" s="921">
        <v>858</v>
      </c>
      <c r="J40" s="499">
        <v>842</v>
      </c>
      <c r="K40" s="926">
        <v>55</v>
      </c>
      <c r="L40" s="675"/>
      <c r="M40" s="304">
        <v>21</v>
      </c>
      <c r="N40" s="1052">
        <f t="shared" si="1"/>
        <v>63</v>
      </c>
      <c r="O40" s="672"/>
      <c r="P40" s="917">
        <v>27</v>
      </c>
      <c r="Q40" s="1055">
        <f t="shared" si="2"/>
        <v>40.5</v>
      </c>
      <c r="R40" s="1061"/>
      <c r="S40" s="674">
        <f t="shared" si="3"/>
        <v>200.5</v>
      </c>
      <c r="T40" s="671">
        <f t="shared" si="4"/>
        <v>31</v>
      </c>
      <c r="U40" s="689">
        <v>32</v>
      </c>
      <c r="V40" s="222"/>
    </row>
    <row r="41" spans="1:22" ht="15.75" thickBot="1">
      <c r="A41" s="540" t="s">
        <v>266</v>
      </c>
      <c r="B41" s="549" t="s">
        <v>267</v>
      </c>
      <c r="C41" s="550">
        <v>2005</v>
      </c>
      <c r="D41" s="581" t="s">
        <v>270</v>
      </c>
      <c r="E41" s="431">
        <v>32</v>
      </c>
      <c r="F41" s="1050">
        <f t="shared" ref="F41:F63" si="5">E41*1.5</f>
        <v>48</v>
      </c>
      <c r="G41" s="672"/>
      <c r="H41" s="419">
        <v>819</v>
      </c>
      <c r="I41" s="270">
        <v>0</v>
      </c>
      <c r="J41" s="510">
        <v>835</v>
      </c>
      <c r="K41" s="927">
        <v>51</v>
      </c>
      <c r="L41" s="675"/>
      <c r="M41" s="431">
        <v>20</v>
      </c>
      <c r="N41" s="1050">
        <f t="shared" ref="N41:N63" si="6">M41*3</f>
        <v>60</v>
      </c>
      <c r="O41" s="672"/>
      <c r="P41" s="443">
        <v>26</v>
      </c>
      <c r="Q41" s="1055">
        <f t="shared" ref="Q41:Q63" si="7">P41*1.5</f>
        <v>39</v>
      </c>
      <c r="R41" s="1059"/>
      <c r="S41" s="674">
        <f t="shared" ref="S41:S63" si="8">(F41+K41+N41+Q41)</f>
        <v>198</v>
      </c>
      <c r="T41" s="671">
        <f t="shared" ref="T41:T63" si="9">RANK(S41,$S$9:$S$64)</f>
        <v>33</v>
      </c>
      <c r="U41" s="689">
        <v>33</v>
      </c>
      <c r="V41" s="222"/>
    </row>
    <row r="42" spans="1:22" ht="15.75" thickBot="1">
      <c r="A42" s="514" t="s">
        <v>115</v>
      </c>
      <c r="B42" s="521" t="s">
        <v>116</v>
      </c>
      <c r="C42" s="522">
        <v>2005</v>
      </c>
      <c r="D42" s="579" t="s">
        <v>114</v>
      </c>
      <c r="E42" s="912">
        <v>25</v>
      </c>
      <c r="F42" s="1050">
        <f t="shared" si="5"/>
        <v>37.5</v>
      </c>
      <c r="G42" s="672"/>
      <c r="H42" s="314">
        <v>849</v>
      </c>
      <c r="I42" s="413">
        <v>841</v>
      </c>
      <c r="J42" s="499">
        <v>854</v>
      </c>
      <c r="K42" s="926">
        <v>55</v>
      </c>
      <c r="L42" s="675"/>
      <c r="M42" s="304">
        <v>21</v>
      </c>
      <c r="N42" s="1052">
        <f t="shared" si="6"/>
        <v>63</v>
      </c>
      <c r="O42" s="672"/>
      <c r="P42" s="440">
        <v>28</v>
      </c>
      <c r="Q42" s="1055">
        <f t="shared" si="7"/>
        <v>42</v>
      </c>
      <c r="R42" s="1059"/>
      <c r="S42" s="679">
        <f t="shared" si="8"/>
        <v>197.5</v>
      </c>
      <c r="T42" s="671">
        <f t="shared" si="9"/>
        <v>34</v>
      </c>
      <c r="U42" s="689">
        <v>34</v>
      </c>
      <c r="V42" s="222"/>
    </row>
    <row r="43" spans="1:22" ht="15.75" thickBot="1">
      <c r="A43" s="517" t="s">
        <v>170</v>
      </c>
      <c r="B43" s="518" t="s">
        <v>45</v>
      </c>
      <c r="C43" s="519">
        <v>2005</v>
      </c>
      <c r="D43" s="581" t="s">
        <v>79</v>
      </c>
      <c r="E43" s="304">
        <v>23</v>
      </c>
      <c r="F43" s="1050">
        <f t="shared" si="5"/>
        <v>34.5</v>
      </c>
      <c r="G43" s="672"/>
      <c r="H43" s="314">
        <v>884</v>
      </c>
      <c r="I43" s="413">
        <v>900</v>
      </c>
      <c r="J43" s="499">
        <v>895</v>
      </c>
      <c r="K43" s="929">
        <v>65</v>
      </c>
      <c r="L43" s="675"/>
      <c r="M43" s="304">
        <v>21</v>
      </c>
      <c r="N43" s="1052">
        <f t="shared" si="6"/>
        <v>63</v>
      </c>
      <c r="O43" s="672"/>
      <c r="P43" s="443">
        <v>23</v>
      </c>
      <c r="Q43" s="1055">
        <f t="shared" si="7"/>
        <v>34.5</v>
      </c>
      <c r="R43" s="1059"/>
      <c r="S43" s="674">
        <f t="shared" si="8"/>
        <v>197</v>
      </c>
      <c r="T43" s="671">
        <f t="shared" si="9"/>
        <v>35</v>
      </c>
      <c r="U43" s="689">
        <v>35</v>
      </c>
      <c r="V43" s="222"/>
    </row>
    <row r="44" spans="1:22" ht="15.75" thickBot="1">
      <c r="A44" s="517" t="s">
        <v>108</v>
      </c>
      <c r="B44" s="518" t="s">
        <v>11</v>
      </c>
      <c r="C44" s="519">
        <v>2006</v>
      </c>
      <c r="D44" s="579" t="s">
        <v>43</v>
      </c>
      <c r="E44" s="313">
        <v>26</v>
      </c>
      <c r="F44" s="1050">
        <f t="shared" si="5"/>
        <v>39</v>
      </c>
      <c r="G44" s="680"/>
      <c r="H44" s="314">
        <v>900</v>
      </c>
      <c r="I44" s="413">
        <v>903</v>
      </c>
      <c r="J44" s="499">
        <v>915</v>
      </c>
      <c r="K44" s="926">
        <v>67</v>
      </c>
      <c r="L44" s="680"/>
      <c r="M44" s="304">
        <v>15</v>
      </c>
      <c r="N44" s="1050">
        <f t="shared" si="6"/>
        <v>45</v>
      </c>
      <c r="O44" s="680"/>
      <c r="P44" s="771">
        <v>28</v>
      </c>
      <c r="Q44" s="1055">
        <f t="shared" si="7"/>
        <v>42</v>
      </c>
      <c r="R44" s="1059"/>
      <c r="S44" s="674">
        <f t="shared" si="8"/>
        <v>193</v>
      </c>
      <c r="T44" s="671">
        <f t="shared" si="9"/>
        <v>36</v>
      </c>
      <c r="U44" s="689">
        <v>36</v>
      </c>
      <c r="V44" s="222"/>
    </row>
    <row r="45" spans="1:22" ht="15.75" thickBot="1">
      <c r="A45" s="540" t="s">
        <v>250</v>
      </c>
      <c r="B45" s="549" t="s">
        <v>46</v>
      </c>
      <c r="C45" s="550">
        <v>2004</v>
      </c>
      <c r="D45" s="581" t="s">
        <v>252</v>
      </c>
      <c r="E45" s="304">
        <v>22</v>
      </c>
      <c r="F45" s="1050">
        <f t="shared" si="5"/>
        <v>33</v>
      </c>
      <c r="G45" s="672"/>
      <c r="H45" s="419">
        <v>900</v>
      </c>
      <c r="I45" s="270">
        <v>895</v>
      </c>
      <c r="J45" s="510">
        <v>911</v>
      </c>
      <c r="K45" s="927">
        <v>67</v>
      </c>
      <c r="L45" s="675"/>
      <c r="M45" s="431">
        <v>16</v>
      </c>
      <c r="N45" s="1052">
        <f t="shared" si="6"/>
        <v>48</v>
      </c>
      <c r="O45" s="672"/>
      <c r="P45" s="443">
        <v>30</v>
      </c>
      <c r="Q45" s="1055">
        <f t="shared" si="7"/>
        <v>45</v>
      </c>
      <c r="R45" s="1059"/>
      <c r="S45" s="679">
        <f t="shared" si="8"/>
        <v>193</v>
      </c>
      <c r="T45" s="671">
        <f t="shared" si="9"/>
        <v>36</v>
      </c>
      <c r="U45" s="689">
        <v>37</v>
      </c>
      <c r="V45" s="222"/>
    </row>
    <row r="46" spans="1:22" ht="15.75" thickBot="1">
      <c r="A46" s="517" t="s">
        <v>146</v>
      </c>
      <c r="B46" s="518" t="s">
        <v>116</v>
      </c>
      <c r="C46" s="519">
        <v>2005</v>
      </c>
      <c r="D46" s="663" t="s">
        <v>141</v>
      </c>
      <c r="E46" s="304">
        <v>26</v>
      </c>
      <c r="F46" s="1050">
        <f t="shared" si="5"/>
        <v>39</v>
      </c>
      <c r="G46" s="672"/>
      <c r="H46" s="314">
        <v>866</v>
      </c>
      <c r="I46" s="413">
        <v>862</v>
      </c>
      <c r="J46" s="499">
        <v>900</v>
      </c>
      <c r="K46" s="929">
        <v>65</v>
      </c>
      <c r="L46" s="675"/>
      <c r="M46" s="304">
        <v>19</v>
      </c>
      <c r="N46" s="1050">
        <f t="shared" si="6"/>
        <v>57</v>
      </c>
      <c r="O46" s="672"/>
      <c r="P46" s="438">
        <v>20</v>
      </c>
      <c r="Q46" s="1055">
        <f t="shared" si="7"/>
        <v>30</v>
      </c>
      <c r="R46" s="1059"/>
      <c r="S46" s="674">
        <f t="shared" si="8"/>
        <v>191</v>
      </c>
      <c r="T46" s="671">
        <f t="shared" si="9"/>
        <v>38</v>
      </c>
      <c r="U46" s="689">
        <v>38</v>
      </c>
      <c r="V46" s="222"/>
    </row>
    <row r="47" spans="1:22" ht="15.75" thickBot="1">
      <c r="A47" s="517" t="s">
        <v>191</v>
      </c>
      <c r="B47" s="518" t="s">
        <v>49</v>
      </c>
      <c r="C47" s="519">
        <v>2006</v>
      </c>
      <c r="D47" s="663" t="s">
        <v>114</v>
      </c>
      <c r="E47" s="424">
        <v>32</v>
      </c>
      <c r="F47" s="1050">
        <f t="shared" si="5"/>
        <v>48</v>
      </c>
      <c r="G47" s="672"/>
      <c r="H47" s="314">
        <v>782</v>
      </c>
      <c r="I47" s="413">
        <v>787</v>
      </c>
      <c r="J47" s="499">
        <v>0</v>
      </c>
      <c r="K47" s="930">
        <v>41</v>
      </c>
      <c r="L47" s="675"/>
      <c r="M47" s="304">
        <v>18</v>
      </c>
      <c r="N47" s="1050">
        <f t="shared" si="6"/>
        <v>54</v>
      </c>
      <c r="O47" s="672"/>
      <c r="P47" s="438">
        <v>31</v>
      </c>
      <c r="Q47" s="1055">
        <f t="shared" si="7"/>
        <v>46.5</v>
      </c>
      <c r="R47" s="1059"/>
      <c r="S47" s="674">
        <f t="shared" si="8"/>
        <v>189.5</v>
      </c>
      <c r="T47" s="671">
        <f t="shared" si="9"/>
        <v>39</v>
      </c>
      <c r="U47" s="689">
        <v>39</v>
      </c>
      <c r="V47" s="222"/>
    </row>
    <row r="48" spans="1:22" ht="15.75" thickBot="1">
      <c r="A48" s="517" t="s">
        <v>107</v>
      </c>
      <c r="B48" s="518" t="s">
        <v>41</v>
      </c>
      <c r="C48" s="519">
        <v>2003</v>
      </c>
      <c r="D48" s="529" t="s">
        <v>43</v>
      </c>
      <c r="E48" s="313">
        <v>25</v>
      </c>
      <c r="F48" s="1050">
        <f t="shared" si="5"/>
        <v>37.5</v>
      </c>
      <c r="G48" s="672"/>
      <c r="H48" s="314">
        <v>892</v>
      </c>
      <c r="I48" s="413">
        <v>920</v>
      </c>
      <c r="J48" s="499">
        <v>910</v>
      </c>
      <c r="K48" s="926">
        <v>69</v>
      </c>
      <c r="L48" s="672"/>
      <c r="M48" s="313">
        <v>19</v>
      </c>
      <c r="N48" s="1050">
        <f t="shared" si="6"/>
        <v>57</v>
      </c>
      <c r="O48" s="672"/>
      <c r="P48" s="771">
        <v>17</v>
      </c>
      <c r="Q48" s="1055">
        <f t="shared" si="7"/>
        <v>25.5</v>
      </c>
      <c r="R48" s="1059"/>
      <c r="S48" s="674">
        <f t="shared" si="8"/>
        <v>189</v>
      </c>
      <c r="T48" s="671">
        <f t="shared" si="9"/>
        <v>40</v>
      </c>
      <c r="U48" s="689">
        <v>40</v>
      </c>
      <c r="V48" s="222"/>
    </row>
    <row r="49" spans="1:22" ht="15.75" thickBot="1">
      <c r="A49" s="540" t="s">
        <v>105</v>
      </c>
      <c r="B49" s="549" t="s">
        <v>106</v>
      </c>
      <c r="C49" s="550">
        <v>2003</v>
      </c>
      <c r="D49" s="600" t="s">
        <v>43</v>
      </c>
      <c r="E49" s="304">
        <v>24</v>
      </c>
      <c r="F49" s="1050">
        <f t="shared" si="5"/>
        <v>36</v>
      </c>
      <c r="G49" s="672"/>
      <c r="H49" s="419">
        <v>859</v>
      </c>
      <c r="I49" s="270">
        <v>847</v>
      </c>
      <c r="J49" s="510">
        <v>843</v>
      </c>
      <c r="K49" s="929">
        <v>55</v>
      </c>
      <c r="L49" s="680"/>
      <c r="M49" s="304">
        <v>16</v>
      </c>
      <c r="N49" s="1050">
        <f t="shared" si="6"/>
        <v>48</v>
      </c>
      <c r="O49" s="672"/>
      <c r="P49" s="433">
        <v>32</v>
      </c>
      <c r="Q49" s="1055">
        <f t="shared" si="7"/>
        <v>48</v>
      </c>
      <c r="R49" s="1059"/>
      <c r="S49" s="674">
        <f t="shared" si="8"/>
        <v>187</v>
      </c>
      <c r="T49" s="671">
        <f t="shared" si="9"/>
        <v>41</v>
      </c>
      <c r="U49" s="689">
        <v>41</v>
      </c>
      <c r="V49" s="222"/>
    </row>
    <row r="50" spans="1:22" ht="15.75" thickBot="1">
      <c r="A50" s="517" t="s">
        <v>192</v>
      </c>
      <c r="B50" s="518" t="s">
        <v>42</v>
      </c>
      <c r="C50" s="519">
        <v>2006</v>
      </c>
      <c r="D50" s="600" t="s">
        <v>114</v>
      </c>
      <c r="E50" s="424">
        <v>38</v>
      </c>
      <c r="F50" s="1050">
        <f t="shared" si="5"/>
        <v>57</v>
      </c>
      <c r="G50" s="672"/>
      <c r="H50" s="314">
        <v>773</v>
      </c>
      <c r="I50" s="413">
        <v>783</v>
      </c>
      <c r="J50" s="499">
        <v>790</v>
      </c>
      <c r="K50" s="926">
        <v>43</v>
      </c>
      <c r="L50" s="675"/>
      <c r="M50" s="304">
        <v>19</v>
      </c>
      <c r="N50" s="1050">
        <f t="shared" si="6"/>
        <v>57</v>
      </c>
      <c r="O50" s="672"/>
      <c r="P50" s="438">
        <v>19</v>
      </c>
      <c r="Q50" s="1055">
        <f t="shared" si="7"/>
        <v>28.5</v>
      </c>
      <c r="R50" s="1059"/>
      <c r="S50" s="674">
        <f t="shared" si="8"/>
        <v>185.5</v>
      </c>
      <c r="T50" s="671">
        <f t="shared" si="9"/>
        <v>42</v>
      </c>
      <c r="U50" s="689">
        <v>42</v>
      </c>
      <c r="V50" s="222"/>
    </row>
    <row r="51" spans="1:22" ht="15.75" thickBot="1">
      <c r="A51" s="531" t="s">
        <v>274</v>
      </c>
      <c r="B51" s="524" t="s">
        <v>11</v>
      </c>
      <c r="C51" s="525">
        <v>2005</v>
      </c>
      <c r="D51" s="712" t="s">
        <v>12</v>
      </c>
      <c r="E51" s="304">
        <v>32</v>
      </c>
      <c r="F51" s="1050">
        <f t="shared" si="5"/>
        <v>48</v>
      </c>
      <c r="G51" s="672"/>
      <c r="H51" s="314">
        <v>643</v>
      </c>
      <c r="I51" s="413">
        <v>635</v>
      </c>
      <c r="J51" s="499">
        <v>627</v>
      </c>
      <c r="K51" s="929">
        <v>24</v>
      </c>
      <c r="L51" s="675"/>
      <c r="M51" s="304">
        <v>19</v>
      </c>
      <c r="N51" s="1052">
        <f t="shared" si="6"/>
        <v>57</v>
      </c>
      <c r="O51" s="672"/>
      <c r="P51" s="433">
        <v>36</v>
      </c>
      <c r="Q51" s="1055">
        <f t="shared" si="7"/>
        <v>54</v>
      </c>
      <c r="R51" s="1059"/>
      <c r="S51" s="674">
        <f t="shared" si="8"/>
        <v>183</v>
      </c>
      <c r="T51" s="671">
        <f t="shared" si="9"/>
        <v>43</v>
      </c>
      <c r="U51" s="689">
        <v>43</v>
      </c>
      <c r="V51" s="222"/>
    </row>
    <row r="52" spans="1:22" ht="15.75" thickBot="1">
      <c r="A52" s="517" t="s">
        <v>275</v>
      </c>
      <c r="B52" s="518" t="s">
        <v>45</v>
      </c>
      <c r="C52" s="519">
        <v>2006</v>
      </c>
      <c r="D52" s="579" t="s">
        <v>47</v>
      </c>
      <c r="E52" s="304">
        <v>28</v>
      </c>
      <c r="F52" s="1050">
        <f t="shared" si="5"/>
        <v>42</v>
      </c>
      <c r="G52" s="672"/>
      <c r="H52" s="314">
        <v>845</v>
      </c>
      <c r="I52" s="780">
        <v>840</v>
      </c>
      <c r="J52" s="499">
        <v>735</v>
      </c>
      <c r="K52" s="926">
        <v>53</v>
      </c>
      <c r="L52" s="675"/>
      <c r="M52" s="313">
        <v>17</v>
      </c>
      <c r="N52" s="1052">
        <f t="shared" si="6"/>
        <v>51</v>
      </c>
      <c r="O52" s="672"/>
      <c r="P52" s="917">
        <v>24</v>
      </c>
      <c r="Q52" s="1055">
        <f t="shared" si="7"/>
        <v>36</v>
      </c>
      <c r="R52" s="1059"/>
      <c r="S52" s="674">
        <f t="shared" si="8"/>
        <v>182</v>
      </c>
      <c r="T52" s="671">
        <f t="shared" si="9"/>
        <v>44</v>
      </c>
      <c r="U52" s="689">
        <v>44</v>
      </c>
      <c r="V52" s="222"/>
    </row>
    <row r="53" spans="1:22" ht="15.75" thickBot="1">
      <c r="A53" s="540" t="s">
        <v>227</v>
      </c>
      <c r="B53" s="549" t="s">
        <v>46</v>
      </c>
      <c r="C53" s="550">
        <v>2004</v>
      </c>
      <c r="D53" s="600" t="s">
        <v>230</v>
      </c>
      <c r="E53" s="431">
        <v>28</v>
      </c>
      <c r="F53" s="1050">
        <f t="shared" si="5"/>
        <v>42</v>
      </c>
      <c r="G53" s="672"/>
      <c r="H53" s="419">
        <v>745</v>
      </c>
      <c r="I53" s="270">
        <v>794</v>
      </c>
      <c r="J53" s="510">
        <v>792</v>
      </c>
      <c r="K53" s="929">
        <v>43</v>
      </c>
      <c r="L53" s="675"/>
      <c r="M53" s="304">
        <v>21</v>
      </c>
      <c r="N53" s="1050">
        <f t="shared" si="6"/>
        <v>63</v>
      </c>
      <c r="O53" s="672"/>
      <c r="P53" s="304">
        <v>20</v>
      </c>
      <c r="Q53" s="1055">
        <f t="shared" si="7"/>
        <v>30</v>
      </c>
      <c r="R53" s="1059"/>
      <c r="S53" s="674">
        <f t="shared" si="8"/>
        <v>178</v>
      </c>
      <c r="T53" s="671">
        <f t="shared" si="9"/>
        <v>45</v>
      </c>
      <c r="U53" s="689">
        <v>45</v>
      </c>
      <c r="V53" s="222"/>
    </row>
    <row r="54" spans="1:22" ht="15.75" thickBot="1">
      <c r="A54" s="517" t="s">
        <v>265</v>
      </c>
      <c r="B54" s="518" t="s">
        <v>84</v>
      </c>
      <c r="C54" s="519">
        <v>2005</v>
      </c>
      <c r="D54" s="600" t="s">
        <v>270</v>
      </c>
      <c r="E54" s="304">
        <v>27</v>
      </c>
      <c r="F54" s="1050">
        <f t="shared" si="5"/>
        <v>40.5</v>
      </c>
      <c r="G54" s="672"/>
      <c r="H54" s="314">
        <v>0</v>
      </c>
      <c r="I54" s="413">
        <v>808</v>
      </c>
      <c r="J54" s="499">
        <v>820</v>
      </c>
      <c r="K54" s="926">
        <v>49</v>
      </c>
      <c r="L54" s="675"/>
      <c r="M54" s="304">
        <v>17</v>
      </c>
      <c r="N54" s="1050">
        <f t="shared" si="6"/>
        <v>51</v>
      </c>
      <c r="O54" s="672"/>
      <c r="P54" s="443">
        <v>25</v>
      </c>
      <c r="Q54" s="1055">
        <f t="shared" si="7"/>
        <v>37.5</v>
      </c>
      <c r="R54" s="1059"/>
      <c r="S54" s="674">
        <f t="shared" si="8"/>
        <v>178</v>
      </c>
      <c r="T54" s="671">
        <f t="shared" si="9"/>
        <v>45</v>
      </c>
      <c r="U54" s="689">
        <v>46</v>
      </c>
      <c r="V54" s="222"/>
    </row>
    <row r="55" spans="1:22" ht="15.75" thickBot="1">
      <c r="A55" s="517" t="s">
        <v>93</v>
      </c>
      <c r="B55" s="518" t="s">
        <v>84</v>
      </c>
      <c r="C55" s="519">
        <v>2005</v>
      </c>
      <c r="D55" s="600" t="s">
        <v>91</v>
      </c>
      <c r="E55" s="307">
        <v>23</v>
      </c>
      <c r="F55" s="1050">
        <f t="shared" si="5"/>
        <v>34.5</v>
      </c>
      <c r="G55" s="672"/>
      <c r="H55" s="314">
        <v>717</v>
      </c>
      <c r="I55" s="413">
        <v>740</v>
      </c>
      <c r="J55" s="504">
        <v>760</v>
      </c>
      <c r="K55" s="926">
        <v>37</v>
      </c>
      <c r="L55" s="675"/>
      <c r="M55" s="307">
        <v>23</v>
      </c>
      <c r="N55" s="1050">
        <f t="shared" si="6"/>
        <v>69</v>
      </c>
      <c r="O55" s="672"/>
      <c r="P55" s="438">
        <v>25</v>
      </c>
      <c r="Q55" s="1055">
        <f t="shared" si="7"/>
        <v>37.5</v>
      </c>
      <c r="R55" s="1059"/>
      <c r="S55" s="674">
        <f t="shared" si="8"/>
        <v>178</v>
      </c>
      <c r="T55" s="671">
        <f t="shared" si="9"/>
        <v>45</v>
      </c>
      <c r="U55" s="689">
        <v>47</v>
      </c>
      <c r="V55" s="222"/>
    </row>
    <row r="56" spans="1:22" ht="15.75" thickBot="1">
      <c r="A56" s="517" t="s">
        <v>251</v>
      </c>
      <c r="B56" s="518" t="s">
        <v>11</v>
      </c>
      <c r="C56" s="519">
        <v>2004</v>
      </c>
      <c r="D56" s="579" t="s">
        <v>252</v>
      </c>
      <c r="E56" s="304">
        <v>27</v>
      </c>
      <c r="F56" s="1050">
        <f t="shared" si="5"/>
        <v>40.5</v>
      </c>
      <c r="G56" s="672"/>
      <c r="H56" s="314">
        <v>742</v>
      </c>
      <c r="I56" s="780">
        <v>731</v>
      </c>
      <c r="J56" s="499">
        <v>780</v>
      </c>
      <c r="K56" s="926">
        <v>41</v>
      </c>
      <c r="L56" s="675"/>
      <c r="M56" s="304">
        <v>22</v>
      </c>
      <c r="N56" s="1052">
        <f t="shared" si="6"/>
        <v>66</v>
      </c>
      <c r="O56" s="672"/>
      <c r="P56" s="917">
        <v>15</v>
      </c>
      <c r="Q56" s="1055">
        <f t="shared" si="7"/>
        <v>22.5</v>
      </c>
      <c r="R56" s="1059"/>
      <c r="S56" s="674">
        <f t="shared" si="8"/>
        <v>170</v>
      </c>
      <c r="T56" s="671">
        <f t="shared" si="9"/>
        <v>48</v>
      </c>
      <c r="U56" s="689">
        <v>48</v>
      </c>
      <c r="V56" s="222"/>
    </row>
    <row r="57" spans="1:22" ht="15.75" thickBot="1">
      <c r="A57" s="615" t="s">
        <v>217</v>
      </c>
      <c r="B57" s="616" t="s">
        <v>218</v>
      </c>
      <c r="C57" s="617">
        <v>2007</v>
      </c>
      <c r="D57" s="600" t="s">
        <v>87</v>
      </c>
      <c r="E57" s="431">
        <v>25</v>
      </c>
      <c r="F57" s="1050">
        <f t="shared" si="5"/>
        <v>37.5</v>
      </c>
      <c r="G57" s="672"/>
      <c r="H57" s="419">
        <v>740</v>
      </c>
      <c r="I57" s="270">
        <v>760</v>
      </c>
      <c r="J57" s="510">
        <v>0</v>
      </c>
      <c r="K57" s="927">
        <v>37</v>
      </c>
      <c r="L57" s="675"/>
      <c r="M57" s="431">
        <v>17</v>
      </c>
      <c r="N57" s="1052">
        <f t="shared" si="6"/>
        <v>51</v>
      </c>
      <c r="O57" s="672"/>
      <c r="P57" s="433">
        <v>25</v>
      </c>
      <c r="Q57" s="1055">
        <f t="shared" si="7"/>
        <v>37.5</v>
      </c>
      <c r="R57" s="1059"/>
      <c r="S57" s="674">
        <f t="shared" si="8"/>
        <v>163</v>
      </c>
      <c r="T57" s="671">
        <f t="shared" si="9"/>
        <v>49</v>
      </c>
      <c r="U57" s="689">
        <v>49</v>
      </c>
      <c r="V57" s="222"/>
    </row>
    <row r="58" spans="1:22" ht="15.75" thickBot="1">
      <c r="A58" s="517" t="s">
        <v>226</v>
      </c>
      <c r="B58" s="518" t="s">
        <v>40</v>
      </c>
      <c r="C58" s="519">
        <v>2005</v>
      </c>
      <c r="D58" s="581" t="s">
        <v>230</v>
      </c>
      <c r="E58" s="304">
        <v>22</v>
      </c>
      <c r="F58" s="1050">
        <f t="shared" si="5"/>
        <v>33</v>
      </c>
      <c r="G58" s="672"/>
      <c r="H58" s="314">
        <v>813</v>
      </c>
      <c r="I58" s="413">
        <v>835</v>
      </c>
      <c r="J58" s="499">
        <v>855</v>
      </c>
      <c r="K58" s="929">
        <v>55</v>
      </c>
      <c r="L58" s="672"/>
      <c r="M58" s="304">
        <v>16</v>
      </c>
      <c r="N58" s="1050">
        <f t="shared" si="6"/>
        <v>48</v>
      </c>
      <c r="O58" s="672"/>
      <c r="P58" s="433">
        <v>18</v>
      </c>
      <c r="Q58" s="1055">
        <f t="shared" si="7"/>
        <v>27</v>
      </c>
      <c r="R58" s="1059"/>
      <c r="S58" s="674">
        <f t="shared" si="8"/>
        <v>163</v>
      </c>
      <c r="T58" s="671">
        <f t="shared" si="9"/>
        <v>49</v>
      </c>
      <c r="U58" s="689">
        <v>50</v>
      </c>
      <c r="V58" s="222"/>
    </row>
    <row r="59" spans="1:22" ht="15.75" thickBot="1">
      <c r="A59" s="517" t="s">
        <v>268</v>
      </c>
      <c r="B59" s="518" t="s">
        <v>269</v>
      </c>
      <c r="C59" s="519">
        <v>2005</v>
      </c>
      <c r="D59" s="579" t="s">
        <v>270</v>
      </c>
      <c r="E59" s="304">
        <v>24</v>
      </c>
      <c r="F59" s="1050">
        <f t="shared" si="5"/>
        <v>36</v>
      </c>
      <c r="G59" s="672"/>
      <c r="H59" s="314">
        <v>816</v>
      </c>
      <c r="I59" s="413">
        <v>830</v>
      </c>
      <c r="J59" s="499">
        <v>840</v>
      </c>
      <c r="K59" s="926">
        <v>53</v>
      </c>
      <c r="L59" s="675"/>
      <c r="M59" s="304">
        <v>13</v>
      </c>
      <c r="N59" s="1050">
        <f t="shared" si="6"/>
        <v>39</v>
      </c>
      <c r="O59" s="672"/>
      <c r="P59" s="443">
        <v>23</v>
      </c>
      <c r="Q59" s="1055">
        <f t="shared" si="7"/>
        <v>34.5</v>
      </c>
      <c r="R59" s="1059"/>
      <c r="S59" s="674">
        <f t="shared" si="8"/>
        <v>162.5</v>
      </c>
      <c r="T59" s="671">
        <f t="shared" si="9"/>
        <v>51</v>
      </c>
      <c r="U59" s="689">
        <v>51</v>
      </c>
      <c r="V59" s="222"/>
    </row>
    <row r="60" spans="1:22" ht="15.75" thickBot="1">
      <c r="A60" s="517" t="s">
        <v>279</v>
      </c>
      <c r="B60" s="518" t="s">
        <v>92</v>
      </c>
      <c r="C60" s="519">
        <v>2004</v>
      </c>
      <c r="D60" s="579" t="s">
        <v>91</v>
      </c>
      <c r="E60" s="307">
        <v>23</v>
      </c>
      <c r="F60" s="1050">
        <f t="shared" si="5"/>
        <v>34.5</v>
      </c>
      <c r="G60" s="672"/>
      <c r="H60" s="314">
        <v>849</v>
      </c>
      <c r="I60" s="780">
        <v>0</v>
      </c>
      <c r="J60" s="504">
        <v>847</v>
      </c>
      <c r="K60" s="926">
        <v>53</v>
      </c>
      <c r="L60" s="672"/>
      <c r="M60" s="924">
        <v>12</v>
      </c>
      <c r="N60" s="1052">
        <f t="shared" si="6"/>
        <v>36</v>
      </c>
      <c r="O60" s="672"/>
      <c r="P60" s="438">
        <v>25</v>
      </c>
      <c r="Q60" s="1055">
        <f t="shared" si="7"/>
        <v>37.5</v>
      </c>
      <c r="R60" s="1059"/>
      <c r="S60" s="674">
        <f t="shared" si="8"/>
        <v>161</v>
      </c>
      <c r="T60" s="671">
        <f t="shared" si="9"/>
        <v>52</v>
      </c>
      <c r="U60" s="689">
        <v>52</v>
      </c>
      <c r="V60" s="222"/>
    </row>
    <row r="61" spans="1:22" ht="15.75" thickBot="1">
      <c r="A61" s="557" t="s">
        <v>117</v>
      </c>
      <c r="B61" s="922" t="s">
        <v>46</v>
      </c>
      <c r="C61" s="577">
        <v>2006</v>
      </c>
      <c r="D61" s="600" t="s">
        <v>114</v>
      </c>
      <c r="E61" s="759">
        <v>16</v>
      </c>
      <c r="F61" s="1050">
        <f t="shared" si="5"/>
        <v>24</v>
      </c>
      <c r="G61" s="672"/>
      <c r="H61" s="419">
        <v>756</v>
      </c>
      <c r="I61" s="270">
        <v>0</v>
      </c>
      <c r="J61" s="510">
        <v>745</v>
      </c>
      <c r="K61" s="929">
        <v>35</v>
      </c>
      <c r="L61" s="672"/>
      <c r="M61" s="304">
        <v>21</v>
      </c>
      <c r="N61" s="1052">
        <f t="shared" si="6"/>
        <v>63</v>
      </c>
      <c r="O61" s="672"/>
      <c r="P61" s="440">
        <v>22</v>
      </c>
      <c r="Q61" s="1055">
        <f t="shared" si="7"/>
        <v>33</v>
      </c>
      <c r="R61" s="1059"/>
      <c r="S61" s="674">
        <f t="shared" si="8"/>
        <v>155</v>
      </c>
      <c r="T61" s="671">
        <f t="shared" si="9"/>
        <v>53</v>
      </c>
      <c r="U61" s="689">
        <v>53</v>
      </c>
      <c r="V61" s="222"/>
    </row>
    <row r="62" spans="1:22" ht="15.75" thickBot="1">
      <c r="A62" s="540" t="s">
        <v>247</v>
      </c>
      <c r="B62" s="518" t="s">
        <v>92</v>
      </c>
      <c r="C62" s="519">
        <v>2005</v>
      </c>
      <c r="D62" s="579" t="s">
        <v>160</v>
      </c>
      <c r="E62" s="307">
        <v>28</v>
      </c>
      <c r="F62" s="1050">
        <f t="shared" si="5"/>
        <v>42</v>
      </c>
      <c r="G62" s="672"/>
      <c r="H62" s="314">
        <v>735</v>
      </c>
      <c r="I62" s="413">
        <v>730</v>
      </c>
      <c r="J62" s="504">
        <v>740</v>
      </c>
      <c r="K62" s="930">
        <v>34</v>
      </c>
      <c r="L62" s="675"/>
      <c r="M62" s="307">
        <v>17</v>
      </c>
      <c r="N62" s="1050">
        <f t="shared" si="6"/>
        <v>51</v>
      </c>
      <c r="O62" s="672"/>
      <c r="P62" s="438">
        <v>17</v>
      </c>
      <c r="Q62" s="1055">
        <f t="shared" si="7"/>
        <v>25.5</v>
      </c>
      <c r="R62" s="1059"/>
      <c r="S62" s="674">
        <f t="shared" si="8"/>
        <v>152.5</v>
      </c>
      <c r="T62" s="671">
        <f t="shared" si="9"/>
        <v>54</v>
      </c>
      <c r="U62" s="689">
        <v>54</v>
      </c>
      <c r="V62" s="222"/>
    </row>
    <row r="63" spans="1:22" ht="15.75" thickBot="1">
      <c r="A63" s="517" t="s">
        <v>228</v>
      </c>
      <c r="B63" s="518" t="s">
        <v>229</v>
      </c>
      <c r="C63" s="519">
        <v>2004</v>
      </c>
      <c r="D63" s="579" t="s">
        <v>230</v>
      </c>
      <c r="E63" s="431">
        <v>20</v>
      </c>
      <c r="F63" s="1050">
        <f t="shared" si="5"/>
        <v>30</v>
      </c>
      <c r="G63" s="672"/>
      <c r="H63" s="419">
        <v>793</v>
      </c>
      <c r="I63" s="270">
        <v>817</v>
      </c>
      <c r="J63" s="510">
        <v>823</v>
      </c>
      <c r="K63" s="930">
        <v>49</v>
      </c>
      <c r="L63" s="675"/>
      <c r="M63" s="431">
        <v>11</v>
      </c>
      <c r="N63" s="1050">
        <f t="shared" si="6"/>
        <v>33</v>
      </c>
      <c r="O63" s="672"/>
      <c r="P63" s="431">
        <v>18</v>
      </c>
      <c r="Q63" s="1055">
        <f t="shared" si="7"/>
        <v>27</v>
      </c>
      <c r="R63" s="1059"/>
      <c r="S63" s="674">
        <f t="shared" si="8"/>
        <v>139</v>
      </c>
      <c r="T63" s="671">
        <f t="shared" si="9"/>
        <v>55</v>
      </c>
      <c r="U63" s="689">
        <v>55</v>
      </c>
      <c r="V63" s="222"/>
    </row>
    <row r="64" spans="1:22">
      <c r="A64" s="517"/>
      <c r="B64" s="518"/>
      <c r="C64" s="519"/>
      <c r="D64" s="581"/>
      <c r="E64" s="304"/>
      <c r="F64" s="681"/>
      <c r="G64" s="913"/>
      <c r="H64" s="314"/>
      <c r="I64" s="780"/>
      <c r="J64" s="499"/>
      <c r="K64" s="453"/>
      <c r="L64" s="672"/>
      <c r="M64" s="304"/>
      <c r="N64" s="683"/>
      <c r="O64" s="672"/>
      <c r="P64" s="779"/>
      <c r="Q64" s="684"/>
      <c r="R64" s="673"/>
      <c r="S64" s="674"/>
      <c r="T64" s="671"/>
      <c r="U64" s="689"/>
      <c r="V64" s="222"/>
    </row>
    <row r="65" spans="1:22">
      <c r="A65" s="22"/>
      <c r="B65" s="228"/>
      <c r="C65" s="31"/>
      <c r="D65" s="126"/>
      <c r="E65" s="473"/>
      <c r="F65" s="235"/>
      <c r="G65" s="480"/>
      <c r="H65" s="781"/>
      <c r="I65" s="782"/>
      <c r="J65" s="783"/>
      <c r="K65" s="475"/>
      <c r="L65" s="489"/>
      <c r="M65" s="923"/>
      <c r="N65" s="235"/>
      <c r="O65" s="482"/>
      <c r="P65" s="925"/>
      <c r="Q65" s="484"/>
      <c r="R65" s="485"/>
      <c r="S65" s="486"/>
      <c r="T65" s="487"/>
      <c r="V65" s="222"/>
    </row>
    <row r="66" spans="1:22">
      <c r="A66" s="20"/>
      <c r="B66" s="230"/>
      <c r="C66" s="231"/>
      <c r="D66" s="128"/>
      <c r="E66" s="687"/>
      <c r="F66" s="235"/>
      <c r="G66" s="480"/>
      <c r="H66" s="738"/>
      <c r="I66" s="739"/>
      <c r="J66" s="741"/>
      <c r="K66" s="481"/>
      <c r="L66" s="489"/>
      <c r="M66" s="647"/>
      <c r="N66" s="235"/>
      <c r="O66" s="482"/>
      <c r="P66" s="483"/>
      <c r="Q66" s="484"/>
      <c r="R66" s="485"/>
      <c r="S66" s="486"/>
      <c r="T66" s="487"/>
      <c r="V66" s="222"/>
    </row>
    <row r="67" spans="1:22">
      <c r="A67" s="32"/>
      <c r="B67" s="34"/>
      <c r="C67" s="30"/>
      <c r="D67" s="189"/>
      <c r="E67" s="688"/>
      <c r="F67" s="235"/>
      <c r="G67" s="480"/>
      <c r="H67" s="738"/>
      <c r="I67" s="739"/>
      <c r="J67" s="740"/>
      <c r="K67" s="481"/>
      <c r="L67" s="489"/>
      <c r="M67" s="648"/>
      <c r="N67" s="649"/>
      <c r="O67" s="482"/>
      <c r="P67" s="483"/>
      <c r="Q67" s="484"/>
      <c r="R67" s="485"/>
      <c r="S67" s="486"/>
      <c r="T67" s="487"/>
      <c r="V67" s="222"/>
    </row>
    <row r="68" spans="1:22">
      <c r="A68" s="685"/>
      <c r="B68" s="98"/>
      <c r="C68" s="686"/>
      <c r="D68" s="144"/>
      <c r="E68" s="688"/>
      <c r="F68" s="235"/>
      <c r="G68" s="480"/>
      <c r="H68" s="738"/>
      <c r="I68" s="739"/>
      <c r="J68" s="742"/>
      <c r="K68" s="481"/>
      <c r="L68" s="489"/>
      <c r="M68" s="648"/>
      <c r="N68" s="649"/>
      <c r="O68" s="482"/>
      <c r="P68" s="483"/>
      <c r="Q68" s="484"/>
      <c r="R68" s="485"/>
      <c r="S68" s="486"/>
      <c r="T68" s="487"/>
      <c r="U68" s="122"/>
      <c r="V68" s="222"/>
    </row>
    <row r="69" spans="1:22">
      <c r="A69" s="99"/>
      <c r="B69" s="101"/>
      <c r="C69" s="77"/>
      <c r="D69" s="143"/>
      <c r="E69" s="688"/>
      <c r="F69" s="235"/>
      <c r="G69" s="480"/>
      <c r="H69" s="738"/>
      <c r="I69" s="739"/>
      <c r="J69" s="743"/>
      <c r="K69" s="481"/>
      <c r="L69" s="489"/>
      <c r="M69" s="187"/>
      <c r="N69" s="235"/>
      <c r="O69" s="482"/>
      <c r="P69" s="483"/>
      <c r="Q69" s="484"/>
      <c r="R69" s="485"/>
      <c r="S69" s="486"/>
      <c r="T69" s="487"/>
      <c r="V69" s="222"/>
    </row>
    <row r="70" spans="1:22">
      <c r="A70" s="20"/>
      <c r="B70" s="23"/>
      <c r="C70" s="25"/>
      <c r="D70" s="190"/>
      <c r="E70" s="688"/>
      <c r="F70" s="235"/>
      <c r="G70" s="480"/>
      <c r="H70" s="738"/>
      <c r="I70" s="739"/>
      <c r="J70" s="743"/>
      <c r="K70" s="481"/>
      <c r="L70" s="489"/>
      <c r="M70" s="650"/>
      <c r="N70" s="649"/>
      <c r="O70" s="482"/>
      <c r="P70" s="483"/>
      <c r="Q70" s="484"/>
      <c r="R70" s="485"/>
      <c r="S70" s="486"/>
      <c r="T70" s="487"/>
      <c r="V70" s="222"/>
    </row>
    <row r="71" spans="1:22">
      <c r="A71" s="99"/>
      <c r="B71" s="98"/>
      <c r="C71" s="77"/>
      <c r="D71" s="144"/>
      <c r="E71" s="473"/>
      <c r="F71" s="235"/>
      <c r="G71" s="480"/>
      <c r="H71" s="738"/>
      <c r="I71" s="739"/>
      <c r="J71" s="743"/>
      <c r="K71" s="481"/>
      <c r="L71" s="489"/>
      <c r="M71" s="650"/>
      <c r="N71" s="649"/>
      <c r="O71" s="482"/>
      <c r="P71" s="483"/>
      <c r="Q71" s="484"/>
      <c r="R71" s="485"/>
      <c r="S71" s="486"/>
      <c r="T71" s="487"/>
      <c r="V71" s="222"/>
    </row>
    <row r="72" spans="1:22" ht="15.75" thickBot="1">
      <c r="A72" s="96"/>
      <c r="B72" s="95"/>
      <c r="C72" s="94"/>
      <c r="D72" s="178"/>
      <c r="E72" s="473"/>
      <c r="F72" s="234"/>
      <c r="G72" s="474"/>
      <c r="H72" s="744"/>
      <c r="I72" s="745"/>
      <c r="J72" s="746"/>
      <c r="K72" s="475"/>
      <c r="L72" s="488"/>
      <c r="M72" s="188"/>
      <c r="N72" s="234"/>
      <c r="O72" s="476"/>
      <c r="P72" s="477"/>
      <c r="Q72" s="478"/>
      <c r="R72" s="479"/>
      <c r="S72" s="486"/>
      <c r="T72" s="487"/>
      <c r="V72" s="222"/>
    </row>
    <row r="73" spans="1:22">
      <c r="E73" s="64"/>
      <c r="F73" s="64"/>
      <c r="G73" s="64"/>
      <c r="K73" s="64"/>
      <c r="L73" s="64"/>
      <c r="M73" s="64"/>
      <c r="N73" s="64"/>
      <c r="O73" s="64"/>
      <c r="P73" s="64"/>
      <c r="Q73" s="64"/>
      <c r="R73" s="64"/>
      <c r="S73" s="64"/>
      <c r="T73" s="64"/>
    </row>
  </sheetData>
  <sortState xmlns:xlrd2="http://schemas.microsoft.com/office/spreadsheetml/2017/richdata2" ref="A18:S19">
    <sortCondition descending="1" ref="S18:S19"/>
    <sortCondition descending="1" ref="M18:M19"/>
    <sortCondition descending="1" ref="F18:F19"/>
  </sortState>
  <dataConsolidate link="1"/>
  <mergeCells count="8">
    <mergeCell ref="A1:T2"/>
    <mergeCell ref="A3:T3"/>
    <mergeCell ref="A4:T4"/>
    <mergeCell ref="A5:T5"/>
    <mergeCell ref="E7:G7"/>
    <mergeCell ref="J7:L7"/>
    <mergeCell ref="M7:O7"/>
    <mergeCell ref="P7:R7"/>
  </mergeCells>
  <pageMargins left="0.25" right="0.25" top="0.75" bottom="0.75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N66"/>
  <sheetViews>
    <sheetView zoomScale="130" zoomScaleNormal="130" workbookViewId="0">
      <selection activeCell="J61" sqref="J61"/>
    </sheetView>
  </sheetViews>
  <sheetFormatPr defaultRowHeight="15"/>
  <cols>
    <col min="1" max="1" width="13" style="202" customWidth="1"/>
    <col min="2" max="2" width="11.5703125" customWidth="1"/>
    <col min="4" max="4" width="31.28515625" customWidth="1"/>
  </cols>
  <sheetData>
    <row r="1" spans="1:14" ht="23.25">
      <c r="A1" s="1105" t="s">
        <v>54</v>
      </c>
      <c r="B1" s="1105"/>
      <c r="C1" s="1105"/>
      <c r="D1" s="1105"/>
      <c r="E1" s="1105"/>
      <c r="F1" s="1105"/>
      <c r="G1" s="1105"/>
      <c r="H1" s="1105"/>
      <c r="I1" s="1105"/>
    </row>
    <row r="2" spans="1:14" ht="15.75">
      <c r="A2" s="248" t="s">
        <v>1</v>
      </c>
      <c r="F2" s="1079" t="s">
        <v>207</v>
      </c>
      <c r="G2" s="1080"/>
      <c r="H2" s="1080"/>
    </row>
    <row r="3" spans="1:14" ht="13.5" customHeight="1">
      <c r="A3" s="248"/>
      <c r="G3" s="62"/>
      <c r="H3" s="62"/>
    </row>
    <row r="4" spans="1:14" ht="16.5" thickBot="1">
      <c r="A4" s="249" t="s">
        <v>55</v>
      </c>
      <c r="B4" s="53"/>
      <c r="C4" s="1072"/>
      <c r="D4" s="53"/>
      <c r="E4" s="53"/>
      <c r="F4" s="53"/>
      <c r="G4" s="53"/>
      <c r="H4" s="53"/>
      <c r="L4" s="1"/>
      <c r="M4" s="815" t="s">
        <v>187</v>
      </c>
      <c r="N4" s="815"/>
    </row>
    <row r="5" spans="1:14" ht="24" thickTop="1" thickBot="1">
      <c r="A5" s="260" t="s">
        <v>3</v>
      </c>
      <c r="B5" s="1073" t="s">
        <v>4</v>
      </c>
      <c r="C5" s="766" t="s">
        <v>5</v>
      </c>
      <c r="D5" s="241" t="s">
        <v>6</v>
      </c>
      <c r="E5" s="1071" t="s">
        <v>16</v>
      </c>
      <c r="F5" s="1070" t="s">
        <v>17</v>
      </c>
      <c r="G5" s="45" t="s">
        <v>31</v>
      </c>
      <c r="H5" s="44" t="s">
        <v>9</v>
      </c>
      <c r="L5" s="159" t="s">
        <v>56</v>
      </c>
    </row>
    <row r="6" spans="1:14">
      <c r="A6" s="517" t="s">
        <v>162</v>
      </c>
      <c r="B6" s="518" t="s">
        <v>67</v>
      </c>
      <c r="C6" s="582">
        <v>2005</v>
      </c>
      <c r="D6" s="717" t="s">
        <v>47</v>
      </c>
      <c r="E6" s="385">
        <v>3.7</v>
      </c>
      <c r="F6" s="393">
        <v>3.3</v>
      </c>
      <c r="G6" s="41">
        <f t="shared" ref="G6:G37" si="0">IF(MIN(E6:F6)&gt;10,0,(10.1-CEILING(MIN(E6:F6),0.1))*10)</f>
        <v>67.999999999999986</v>
      </c>
      <c r="H6" s="155" t="s">
        <v>284</v>
      </c>
      <c r="I6" s="141"/>
      <c r="J6" s="153"/>
      <c r="L6" s="225">
        <f t="shared" ref="L6:L37" si="1">MIN(E6:F6)</f>
        <v>3.3</v>
      </c>
      <c r="M6" s="226">
        <f t="shared" ref="M6:M37" si="2">MAX(E6:F6)</f>
        <v>3.7</v>
      </c>
    </row>
    <row r="7" spans="1:14">
      <c r="A7" s="531" t="s">
        <v>132</v>
      </c>
      <c r="B7" s="532" t="s">
        <v>73</v>
      </c>
      <c r="C7" s="525">
        <v>2005</v>
      </c>
      <c r="D7" s="715" t="s">
        <v>87</v>
      </c>
      <c r="E7" s="376">
        <v>3.37</v>
      </c>
      <c r="F7" s="655">
        <v>3.44</v>
      </c>
      <c r="G7" s="204">
        <f t="shared" si="0"/>
        <v>67</v>
      </c>
      <c r="H7" s="243" t="s">
        <v>285</v>
      </c>
      <c r="I7" s="141"/>
      <c r="J7" s="153"/>
      <c r="L7" s="225">
        <f t="shared" si="1"/>
        <v>3.37</v>
      </c>
      <c r="M7" s="226">
        <f t="shared" si="2"/>
        <v>3.44</v>
      </c>
    </row>
    <row r="8" spans="1:14">
      <c r="A8" s="531" t="s">
        <v>259</v>
      </c>
      <c r="B8" s="749" t="s">
        <v>74</v>
      </c>
      <c r="C8" s="525">
        <v>2005</v>
      </c>
      <c r="D8" s="722" t="s">
        <v>262</v>
      </c>
      <c r="E8" s="762">
        <v>3.38</v>
      </c>
      <c r="F8" s="661">
        <v>13</v>
      </c>
      <c r="G8" s="204">
        <f t="shared" si="0"/>
        <v>67</v>
      </c>
      <c r="H8" s="881" t="s">
        <v>286</v>
      </c>
      <c r="I8" s="40"/>
      <c r="J8" s="39"/>
      <c r="L8" s="225">
        <f t="shared" si="1"/>
        <v>3.38</v>
      </c>
      <c r="M8" s="226">
        <f t="shared" si="2"/>
        <v>13</v>
      </c>
    </row>
    <row r="9" spans="1:14">
      <c r="A9" s="540" t="s">
        <v>276</v>
      </c>
      <c r="B9" s="555" t="s">
        <v>277</v>
      </c>
      <c r="C9" s="620">
        <v>2005</v>
      </c>
      <c r="D9" s="579" t="s">
        <v>47</v>
      </c>
      <c r="E9" s="389">
        <v>4.2300000000000004</v>
      </c>
      <c r="F9" s="656">
        <v>3.43</v>
      </c>
      <c r="G9" s="204">
        <f t="shared" si="0"/>
        <v>66</v>
      </c>
      <c r="H9" s="157" t="s">
        <v>287</v>
      </c>
      <c r="I9" s="40"/>
      <c r="J9" s="39"/>
      <c r="L9" s="225">
        <f t="shared" si="1"/>
        <v>3.43</v>
      </c>
      <c r="M9" s="226">
        <f t="shared" si="2"/>
        <v>4.2300000000000004</v>
      </c>
    </row>
    <row r="10" spans="1:14">
      <c r="A10" s="557" t="s">
        <v>166</v>
      </c>
      <c r="B10" s="532" t="s">
        <v>167</v>
      </c>
      <c r="C10" s="525">
        <v>2005</v>
      </c>
      <c r="D10" s="529" t="s">
        <v>165</v>
      </c>
      <c r="E10" s="762">
        <v>3.7</v>
      </c>
      <c r="F10" s="657">
        <v>3.44</v>
      </c>
      <c r="G10" s="204">
        <f t="shared" si="0"/>
        <v>66</v>
      </c>
      <c r="H10" s="243" t="s">
        <v>288</v>
      </c>
      <c r="I10" s="40"/>
      <c r="J10" s="39"/>
      <c r="L10" s="225">
        <f t="shared" si="1"/>
        <v>3.44</v>
      </c>
      <c r="M10" s="226">
        <f t="shared" si="2"/>
        <v>3.7</v>
      </c>
    </row>
    <row r="11" spans="1:14">
      <c r="A11" s="517" t="s">
        <v>163</v>
      </c>
      <c r="B11" s="555" t="s">
        <v>164</v>
      </c>
      <c r="C11" s="580">
        <v>2004</v>
      </c>
      <c r="D11" s="579" t="s">
        <v>47</v>
      </c>
      <c r="E11" s="389">
        <v>5.88</v>
      </c>
      <c r="F11" s="287">
        <v>3.44</v>
      </c>
      <c r="G11" s="204">
        <f t="shared" si="0"/>
        <v>66</v>
      </c>
      <c r="H11" s="157" t="s">
        <v>289</v>
      </c>
      <c r="I11" s="40"/>
      <c r="J11" s="39"/>
      <c r="L11" s="225">
        <f t="shared" si="1"/>
        <v>3.44</v>
      </c>
      <c r="M11" s="226">
        <f t="shared" si="2"/>
        <v>5.88</v>
      </c>
    </row>
    <row r="12" spans="1:14">
      <c r="A12" s="531" t="s">
        <v>258</v>
      </c>
      <c r="B12" s="532" t="s">
        <v>73</v>
      </c>
      <c r="C12" s="525">
        <v>2004</v>
      </c>
      <c r="D12" s="711" t="s">
        <v>262</v>
      </c>
      <c r="E12" s="382">
        <v>3.63</v>
      </c>
      <c r="F12" s="661">
        <v>3.53</v>
      </c>
      <c r="G12" s="204">
        <f t="shared" si="0"/>
        <v>65</v>
      </c>
      <c r="H12" s="243" t="s">
        <v>290</v>
      </c>
      <c r="I12" s="40"/>
      <c r="J12" s="39"/>
      <c r="L12" s="225">
        <f t="shared" si="1"/>
        <v>3.53</v>
      </c>
      <c r="M12" s="226">
        <f t="shared" si="2"/>
        <v>3.63</v>
      </c>
    </row>
    <row r="13" spans="1:14">
      <c r="A13" s="697" t="s">
        <v>136</v>
      </c>
      <c r="B13" s="765" t="s">
        <v>68</v>
      </c>
      <c r="C13" s="577">
        <v>2004</v>
      </c>
      <c r="D13" s="713" t="s">
        <v>113</v>
      </c>
      <c r="E13" s="384">
        <v>3.55</v>
      </c>
      <c r="F13" s="656">
        <v>3.95</v>
      </c>
      <c r="G13" s="204">
        <f t="shared" si="0"/>
        <v>65</v>
      </c>
      <c r="H13" s="243" t="s">
        <v>291</v>
      </c>
      <c r="I13" s="40"/>
      <c r="J13" s="39"/>
      <c r="L13" s="225">
        <f t="shared" si="1"/>
        <v>3.55</v>
      </c>
      <c r="M13" s="226">
        <f t="shared" si="2"/>
        <v>3.95</v>
      </c>
    </row>
    <row r="14" spans="1:14">
      <c r="A14" s="823" t="s">
        <v>197</v>
      </c>
      <c r="B14" s="593" t="s">
        <v>198</v>
      </c>
      <c r="C14" s="525">
        <v>2005</v>
      </c>
      <c r="D14" s="529" t="s">
        <v>165</v>
      </c>
      <c r="E14" s="382">
        <v>3.59</v>
      </c>
      <c r="F14" s="287">
        <v>3.73</v>
      </c>
      <c r="G14" s="204">
        <f t="shared" si="0"/>
        <v>65</v>
      </c>
      <c r="H14" s="881" t="s">
        <v>292</v>
      </c>
      <c r="I14" s="141"/>
      <c r="J14" s="153"/>
      <c r="L14" s="225">
        <f t="shared" si="1"/>
        <v>3.59</v>
      </c>
      <c r="M14" s="226">
        <f t="shared" si="2"/>
        <v>3.73</v>
      </c>
    </row>
    <row r="15" spans="1:14">
      <c r="A15" s="32" t="s">
        <v>240</v>
      </c>
      <c r="B15" s="34" t="s">
        <v>140</v>
      </c>
      <c r="C15" s="30">
        <v>2006</v>
      </c>
      <c r="D15" s="126" t="s">
        <v>236</v>
      </c>
      <c r="E15" s="390">
        <v>4.0999999999999996</v>
      </c>
      <c r="F15" s="287">
        <v>3.66</v>
      </c>
      <c r="G15" s="204">
        <f t="shared" si="0"/>
        <v>63.999999999999993</v>
      </c>
      <c r="H15" s="157" t="s">
        <v>293</v>
      </c>
      <c r="I15" s="141"/>
      <c r="J15" s="153"/>
      <c r="L15" s="225">
        <f t="shared" si="1"/>
        <v>3.66</v>
      </c>
      <c r="M15" s="226">
        <f t="shared" si="2"/>
        <v>4.0999999999999996</v>
      </c>
    </row>
    <row r="16" spans="1:14">
      <c r="A16" s="22" t="s">
        <v>283</v>
      </c>
      <c r="B16" s="879" t="s">
        <v>239</v>
      </c>
      <c r="C16" s="876">
        <v>2006</v>
      </c>
      <c r="D16" s="192" t="s">
        <v>236</v>
      </c>
      <c r="E16" s="386">
        <v>3.72</v>
      </c>
      <c r="F16" s="657">
        <v>4.26</v>
      </c>
      <c r="G16" s="204">
        <f t="shared" si="0"/>
        <v>62.999999999999986</v>
      </c>
      <c r="H16" s="243" t="s">
        <v>294</v>
      </c>
      <c r="I16" s="141"/>
      <c r="J16" s="153"/>
      <c r="L16" s="225">
        <f t="shared" si="1"/>
        <v>3.72</v>
      </c>
      <c r="M16" s="226">
        <f t="shared" si="2"/>
        <v>4.26</v>
      </c>
    </row>
    <row r="17" spans="1:13">
      <c r="A17" s="517" t="s">
        <v>147</v>
      </c>
      <c r="B17" s="555" t="s">
        <v>168</v>
      </c>
      <c r="C17" s="580">
        <v>2005</v>
      </c>
      <c r="D17" s="579" t="s">
        <v>83</v>
      </c>
      <c r="E17" s="386">
        <v>3.97</v>
      </c>
      <c r="F17" s="655">
        <v>3.9</v>
      </c>
      <c r="G17" s="204">
        <f t="shared" si="0"/>
        <v>61.999999999999993</v>
      </c>
      <c r="H17" s="243" t="s">
        <v>295</v>
      </c>
      <c r="I17" s="40"/>
      <c r="J17" s="39"/>
      <c r="L17" s="225">
        <f t="shared" si="1"/>
        <v>3.9</v>
      </c>
      <c r="M17" s="226">
        <f t="shared" si="2"/>
        <v>3.97</v>
      </c>
    </row>
    <row r="18" spans="1:13">
      <c r="A18" s="517" t="s">
        <v>194</v>
      </c>
      <c r="B18" s="559" t="s">
        <v>242</v>
      </c>
      <c r="C18" s="580">
        <v>2004</v>
      </c>
      <c r="D18" s="579" t="s">
        <v>47</v>
      </c>
      <c r="E18" s="386">
        <v>4.4400000000000004</v>
      </c>
      <c r="F18" s="287">
        <v>3.9</v>
      </c>
      <c r="G18" s="204">
        <f t="shared" si="0"/>
        <v>61.999999999999993</v>
      </c>
      <c r="H18" s="881" t="s">
        <v>296</v>
      </c>
      <c r="I18" s="40"/>
      <c r="J18" s="39"/>
      <c r="L18" s="225">
        <f t="shared" si="1"/>
        <v>3.9</v>
      </c>
      <c r="M18" s="226">
        <f t="shared" si="2"/>
        <v>4.4400000000000004</v>
      </c>
    </row>
    <row r="19" spans="1:13">
      <c r="A19" s="793" t="s">
        <v>255</v>
      </c>
      <c r="B19" s="532" t="s">
        <v>69</v>
      </c>
      <c r="C19" s="525">
        <v>2006</v>
      </c>
      <c r="D19" s="715" t="s">
        <v>89</v>
      </c>
      <c r="E19" s="880">
        <v>4.1100000000000003</v>
      </c>
      <c r="F19" s="287">
        <v>3.92</v>
      </c>
      <c r="G19" s="204">
        <f t="shared" si="0"/>
        <v>61</v>
      </c>
      <c r="H19" s="157" t="s">
        <v>297</v>
      </c>
      <c r="I19" s="40"/>
      <c r="J19" s="39"/>
      <c r="L19" s="225">
        <f t="shared" si="1"/>
        <v>3.92</v>
      </c>
      <c r="M19" s="226">
        <f t="shared" si="2"/>
        <v>4.1100000000000003</v>
      </c>
    </row>
    <row r="20" spans="1:13">
      <c r="A20" s="557" t="s">
        <v>139</v>
      </c>
      <c r="B20" s="613" t="s">
        <v>74</v>
      </c>
      <c r="C20" s="578">
        <v>2005</v>
      </c>
      <c r="D20" s="537" t="s">
        <v>165</v>
      </c>
      <c r="E20" s="762">
        <v>4.71</v>
      </c>
      <c r="F20" s="657">
        <v>3.98</v>
      </c>
      <c r="G20" s="204">
        <f t="shared" si="0"/>
        <v>61</v>
      </c>
      <c r="H20" s="243" t="s">
        <v>298</v>
      </c>
      <c r="I20" s="141"/>
      <c r="J20" s="153"/>
      <c r="L20" s="225">
        <f t="shared" si="1"/>
        <v>3.98</v>
      </c>
      <c r="M20" s="226">
        <f t="shared" si="2"/>
        <v>4.71</v>
      </c>
    </row>
    <row r="21" spans="1:13">
      <c r="A21" s="557" t="s">
        <v>123</v>
      </c>
      <c r="B21" s="532" t="s">
        <v>71</v>
      </c>
      <c r="C21" s="525">
        <v>2005</v>
      </c>
      <c r="D21" s="589" t="s">
        <v>201</v>
      </c>
      <c r="E21" s="763">
        <v>4.07</v>
      </c>
      <c r="F21" s="287">
        <v>4.03</v>
      </c>
      <c r="G21" s="204">
        <f t="shared" si="0"/>
        <v>59.999999999999993</v>
      </c>
      <c r="H21" s="157" t="s">
        <v>299</v>
      </c>
      <c r="I21" s="141"/>
      <c r="J21" s="153"/>
      <c r="L21" s="225">
        <f t="shared" si="1"/>
        <v>4.03</v>
      </c>
      <c r="M21" s="226">
        <f t="shared" si="2"/>
        <v>4.07</v>
      </c>
    </row>
    <row r="22" spans="1:13">
      <c r="A22" s="517" t="s">
        <v>271</v>
      </c>
      <c r="B22" s="518" t="s">
        <v>71</v>
      </c>
      <c r="C22" s="582">
        <v>2005</v>
      </c>
      <c r="D22" s="589" t="s">
        <v>270</v>
      </c>
      <c r="E22" s="386">
        <v>4.66</v>
      </c>
      <c r="F22" s="657">
        <v>4.05</v>
      </c>
      <c r="G22" s="204">
        <f t="shared" si="0"/>
        <v>59.999999999999993</v>
      </c>
      <c r="H22" s="243" t="s">
        <v>300</v>
      </c>
      <c r="I22" s="141"/>
      <c r="J22" s="153"/>
      <c r="L22" s="225">
        <f t="shared" si="1"/>
        <v>4.05</v>
      </c>
      <c r="M22" s="226">
        <f t="shared" si="2"/>
        <v>4.66</v>
      </c>
    </row>
    <row r="23" spans="1:13">
      <c r="A23" s="531" t="s">
        <v>70</v>
      </c>
      <c r="B23" s="532" t="s">
        <v>67</v>
      </c>
      <c r="C23" s="525">
        <v>2006</v>
      </c>
      <c r="D23" s="715" t="s">
        <v>87</v>
      </c>
      <c r="E23" s="395">
        <v>4.5999999999999996</v>
      </c>
      <c r="F23" s="287">
        <v>4.07</v>
      </c>
      <c r="G23" s="204">
        <f t="shared" si="0"/>
        <v>59.999999999999993</v>
      </c>
      <c r="H23" s="243" t="s">
        <v>301</v>
      </c>
      <c r="I23" s="40"/>
      <c r="J23" s="39"/>
      <c r="L23" s="225">
        <f t="shared" si="1"/>
        <v>4.07</v>
      </c>
      <c r="M23" s="226">
        <f t="shared" si="2"/>
        <v>4.5999999999999996</v>
      </c>
    </row>
    <row r="24" spans="1:13">
      <c r="A24" s="557" t="s">
        <v>127</v>
      </c>
      <c r="B24" s="613" t="s">
        <v>128</v>
      </c>
      <c r="C24" s="578">
        <v>2004</v>
      </c>
      <c r="D24" s="716" t="s">
        <v>89</v>
      </c>
      <c r="E24" s="376">
        <v>4.1100000000000003</v>
      </c>
      <c r="F24" s="656">
        <v>4.32</v>
      </c>
      <c r="G24" s="204">
        <f t="shared" si="0"/>
        <v>58.999999999999993</v>
      </c>
      <c r="H24" s="881" t="s">
        <v>302</v>
      </c>
      <c r="I24" s="141"/>
      <c r="J24" s="153"/>
      <c r="L24" s="225">
        <f t="shared" si="1"/>
        <v>4.1100000000000003</v>
      </c>
      <c r="M24" s="226">
        <f t="shared" si="2"/>
        <v>4.32</v>
      </c>
    </row>
    <row r="25" spans="1:13">
      <c r="A25" s="531" t="s">
        <v>260</v>
      </c>
      <c r="B25" s="532" t="s">
        <v>261</v>
      </c>
      <c r="C25" s="525">
        <v>2007</v>
      </c>
      <c r="D25" s="711" t="s">
        <v>262</v>
      </c>
      <c r="E25" s="382">
        <v>4.1100000000000003</v>
      </c>
      <c r="F25" s="660">
        <v>4.5599999999999996</v>
      </c>
      <c r="G25" s="204">
        <f t="shared" si="0"/>
        <v>58.999999999999993</v>
      </c>
      <c r="H25" s="881" t="s">
        <v>303</v>
      </c>
      <c r="I25" s="40"/>
      <c r="J25" s="39"/>
      <c r="L25" s="225">
        <f t="shared" si="1"/>
        <v>4.1100000000000003</v>
      </c>
      <c r="M25" s="226">
        <f t="shared" si="2"/>
        <v>4.5599999999999996</v>
      </c>
    </row>
    <row r="26" spans="1:13">
      <c r="A26" s="531" t="s">
        <v>172</v>
      </c>
      <c r="B26" s="532" t="s">
        <v>120</v>
      </c>
      <c r="C26" s="525">
        <v>2003</v>
      </c>
      <c r="D26" s="548" t="s">
        <v>171</v>
      </c>
      <c r="E26" s="376">
        <v>4.75</v>
      </c>
      <c r="F26" s="655">
        <v>4.1100000000000003</v>
      </c>
      <c r="G26" s="204">
        <f t="shared" si="0"/>
        <v>58.999999999999993</v>
      </c>
      <c r="H26" s="157" t="s">
        <v>304</v>
      </c>
      <c r="I26" s="40"/>
      <c r="J26" s="39"/>
      <c r="L26" s="225">
        <f t="shared" si="1"/>
        <v>4.1100000000000003</v>
      </c>
      <c r="M26" s="226">
        <f t="shared" si="2"/>
        <v>4.75</v>
      </c>
    </row>
    <row r="27" spans="1:13">
      <c r="A27" s="531" t="s">
        <v>280</v>
      </c>
      <c r="B27" s="532" t="s">
        <v>281</v>
      </c>
      <c r="C27" s="525">
        <v>2007</v>
      </c>
      <c r="D27" s="715" t="s">
        <v>87</v>
      </c>
      <c r="E27" s="394">
        <v>4.1399999999999997</v>
      </c>
      <c r="F27" s="655">
        <v>4.17</v>
      </c>
      <c r="G27" s="204">
        <f t="shared" si="0"/>
        <v>58.999999999999993</v>
      </c>
      <c r="H27" s="243" t="s">
        <v>305</v>
      </c>
      <c r="I27" s="40"/>
      <c r="J27" s="39"/>
      <c r="L27" s="225">
        <f t="shared" si="1"/>
        <v>4.1399999999999997</v>
      </c>
      <c r="M27" s="226">
        <f t="shared" si="2"/>
        <v>4.17</v>
      </c>
    </row>
    <row r="28" spans="1:13">
      <c r="A28" s="697" t="s">
        <v>175</v>
      </c>
      <c r="B28" s="613" t="s">
        <v>119</v>
      </c>
      <c r="C28" s="578">
        <v>2005</v>
      </c>
      <c r="D28" s="572" t="s">
        <v>171</v>
      </c>
      <c r="E28" s="376">
        <v>4.47</v>
      </c>
      <c r="F28" s="287">
        <v>4.1500000000000004</v>
      </c>
      <c r="G28" s="204">
        <f t="shared" si="0"/>
        <v>58.999999999999993</v>
      </c>
      <c r="H28" s="881" t="s">
        <v>306</v>
      </c>
      <c r="I28" s="141"/>
      <c r="J28" s="153"/>
      <c r="L28" s="225">
        <f t="shared" si="1"/>
        <v>4.1500000000000004</v>
      </c>
      <c r="M28" s="226">
        <f t="shared" si="2"/>
        <v>4.47</v>
      </c>
    </row>
    <row r="29" spans="1:13">
      <c r="A29" s="531" t="s">
        <v>173</v>
      </c>
      <c r="B29" s="532" t="s">
        <v>167</v>
      </c>
      <c r="C29" s="525">
        <v>2004</v>
      </c>
      <c r="D29" s="711" t="s">
        <v>171</v>
      </c>
      <c r="E29" s="377">
        <v>4.41</v>
      </c>
      <c r="F29" s="657">
        <v>4.2</v>
      </c>
      <c r="G29" s="204">
        <f t="shared" si="0"/>
        <v>58.999999999999993</v>
      </c>
      <c r="H29" s="157" t="s">
        <v>307</v>
      </c>
      <c r="I29" s="40"/>
      <c r="J29" s="39"/>
      <c r="L29" s="225">
        <f t="shared" si="1"/>
        <v>4.2</v>
      </c>
      <c r="M29" s="226">
        <f t="shared" si="2"/>
        <v>4.41</v>
      </c>
    </row>
    <row r="30" spans="1:13">
      <c r="A30" s="531" t="s">
        <v>256</v>
      </c>
      <c r="B30" s="532" t="s">
        <v>257</v>
      </c>
      <c r="C30" s="525">
        <v>2003</v>
      </c>
      <c r="D30" s="711" t="s">
        <v>262</v>
      </c>
      <c r="E30" s="762">
        <v>4.9000000000000004</v>
      </c>
      <c r="F30" s="874">
        <v>4.24</v>
      </c>
      <c r="G30" s="204">
        <f t="shared" si="0"/>
        <v>58</v>
      </c>
      <c r="H30" s="243" t="s">
        <v>308</v>
      </c>
      <c r="I30" s="40"/>
      <c r="J30" s="39"/>
      <c r="L30" s="225">
        <f t="shared" si="1"/>
        <v>4.24</v>
      </c>
      <c r="M30" s="226">
        <f t="shared" si="2"/>
        <v>4.9000000000000004</v>
      </c>
    </row>
    <row r="31" spans="1:13">
      <c r="A31" s="32" t="s">
        <v>238</v>
      </c>
      <c r="B31" s="34" t="s">
        <v>69</v>
      </c>
      <c r="C31" s="30">
        <v>2005</v>
      </c>
      <c r="D31" s="857" t="s">
        <v>236</v>
      </c>
      <c r="E31" s="390">
        <v>4.28</v>
      </c>
      <c r="F31" s="655">
        <v>5.75</v>
      </c>
      <c r="G31" s="204">
        <f t="shared" si="0"/>
        <v>58</v>
      </c>
      <c r="H31" s="157" t="s">
        <v>309</v>
      </c>
      <c r="I31" s="141"/>
      <c r="J31" s="153"/>
      <c r="L31" s="225">
        <f t="shared" si="1"/>
        <v>4.28</v>
      </c>
      <c r="M31" s="226">
        <f t="shared" si="2"/>
        <v>5.75</v>
      </c>
    </row>
    <row r="32" spans="1:13">
      <c r="A32" s="557" t="s">
        <v>124</v>
      </c>
      <c r="B32" s="613" t="s">
        <v>125</v>
      </c>
      <c r="C32" s="578">
        <v>2006</v>
      </c>
      <c r="D32" s="712" t="s">
        <v>43</v>
      </c>
      <c r="E32" s="382">
        <v>4.28</v>
      </c>
      <c r="F32" s="661">
        <v>7.5</v>
      </c>
      <c r="G32" s="204">
        <f t="shared" si="0"/>
        <v>58</v>
      </c>
      <c r="H32" s="243" t="s">
        <v>310</v>
      </c>
      <c r="I32" s="141"/>
      <c r="J32" s="153"/>
      <c r="L32" s="225">
        <f t="shared" si="1"/>
        <v>4.28</v>
      </c>
      <c r="M32" s="226">
        <f t="shared" si="2"/>
        <v>7.5</v>
      </c>
    </row>
    <row r="33" spans="1:13">
      <c r="A33" s="636" t="s">
        <v>134</v>
      </c>
      <c r="B33" s="764" t="s">
        <v>81</v>
      </c>
      <c r="C33" s="638">
        <v>2004</v>
      </c>
      <c r="D33" s="712" t="s">
        <v>90</v>
      </c>
      <c r="E33" s="762">
        <v>13</v>
      </c>
      <c r="F33" s="660">
        <v>4.47</v>
      </c>
      <c r="G33" s="204">
        <f t="shared" si="0"/>
        <v>56</v>
      </c>
      <c r="H33" s="243" t="s">
        <v>311</v>
      </c>
      <c r="I33" s="141"/>
      <c r="J33" s="153"/>
      <c r="L33" s="225">
        <f t="shared" si="1"/>
        <v>4.47</v>
      </c>
      <c r="M33" s="226">
        <f t="shared" si="2"/>
        <v>13</v>
      </c>
    </row>
    <row r="34" spans="1:13">
      <c r="A34" s="662" t="s">
        <v>199</v>
      </c>
      <c r="B34" s="593" t="s">
        <v>200</v>
      </c>
      <c r="C34" s="592">
        <v>2005</v>
      </c>
      <c r="D34" s="537" t="s">
        <v>165</v>
      </c>
      <c r="E34" s="762">
        <v>4.49</v>
      </c>
      <c r="F34" s="661">
        <v>4.92</v>
      </c>
      <c r="G34" s="204">
        <f t="shared" si="0"/>
        <v>56</v>
      </c>
      <c r="H34" s="881" t="s">
        <v>312</v>
      </c>
      <c r="I34" s="40"/>
      <c r="J34" s="39"/>
      <c r="L34" s="225">
        <f t="shared" si="1"/>
        <v>4.49</v>
      </c>
      <c r="M34" s="226">
        <f t="shared" si="2"/>
        <v>4.92</v>
      </c>
    </row>
    <row r="35" spans="1:13">
      <c r="A35" s="531" t="s">
        <v>253</v>
      </c>
      <c r="B35" s="532" t="s">
        <v>254</v>
      </c>
      <c r="C35" s="525">
        <v>2003</v>
      </c>
      <c r="D35" s="711" t="s">
        <v>90</v>
      </c>
      <c r="E35" s="382">
        <v>4.53</v>
      </c>
      <c r="F35" s="661">
        <v>4.91</v>
      </c>
      <c r="G35" s="204">
        <f t="shared" si="0"/>
        <v>54.999999999999993</v>
      </c>
      <c r="H35" s="157" t="s">
        <v>313</v>
      </c>
      <c r="I35" s="40"/>
      <c r="J35" s="39"/>
      <c r="L35" s="225">
        <f t="shared" si="1"/>
        <v>4.53</v>
      </c>
      <c r="M35" s="226">
        <f t="shared" si="2"/>
        <v>4.91</v>
      </c>
    </row>
    <row r="36" spans="1:13">
      <c r="A36" s="557" t="s">
        <v>121</v>
      </c>
      <c r="B36" s="613" t="s">
        <v>119</v>
      </c>
      <c r="C36" s="578">
        <v>2005</v>
      </c>
      <c r="D36" s="604" t="s">
        <v>12</v>
      </c>
      <c r="E36" s="394">
        <v>4.6100000000000003</v>
      </c>
      <c r="F36" s="657">
        <v>4.54</v>
      </c>
      <c r="G36" s="204">
        <f t="shared" si="0"/>
        <v>54.999999999999993</v>
      </c>
      <c r="H36" s="243" t="s">
        <v>314</v>
      </c>
      <c r="I36" s="141"/>
      <c r="J36" s="153"/>
      <c r="L36" s="225">
        <f t="shared" si="1"/>
        <v>4.54</v>
      </c>
      <c r="M36" s="226">
        <f t="shared" si="2"/>
        <v>4.6100000000000003</v>
      </c>
    </row>
    <row r="37" spans="1:13">
      <c r="A37" s="531" t="s">
        <v>174</v>
      </c>
      <c r="B37" s="532" t="s">
        <v>131</v>
      </c>
      <c r="C37" s="577">
        <v>2005</v>
      </c>
      <c r="D37" s="548" t="s">
        <v>171</v>
      </c>
      <c r="E37" s="376">
        <v>5.41</v>
      </c>
      <c r="F37" s="287">
        <v>4.6399999999999997</v>
      </c>
      <c r="G37" s="204">
        <f t="shared" si="0"/>
        <v>53.999999999999993</v>
      </c>
      <c r="H37" s="243" t="s">
        <v>315</v>
      </c>
      <c r="I37" s="141"/>
      <c r="J37" s="153"/>
      <c r="L37" s="225">
        <f t="shared" si="1"/>
        <v>4.6399999999999997</v>
      </c>
      <c r="M37" s="226">
        <f t="shared" si="2"/>
        <v>5.41</v>
      </c>
    </row>
    <row r="38" spans="1:13">
      <c r="A38" s="557" t="s">
        <v>122</v>
      </c>
      <c r="B38" s="613" t="s">
        <v>88</v>
      </c>
      <c r="C38" s="525">
        <v>2004</v>
      </c>
      <c r="D38" s="589" t="s">
        <v>201</v>
      </c>
      <c r="E38" s="763">
        <v>5.05</v>
      </c>
      <c r="F38" s="287">
        <v>4.66</v>
      </c>
      <c r="G38" s="204">
        <f t="shared" ref="G38:G62" si="3">IF(MIN(E38:F38)&gt;10,0,(10.1-CEILING(MIN(E38:F38),0.1))*10)</f>
        <v>53.999999999999993</v>
      </c>
      <c r="H38" s="881" t="s">
        <v>316</v>
      </c>
      <c r="I38" s="141"/>
      <c r="J38" s="153"/>
      <c r="L38" s="225">
        <f t="shared" ref="L38:L63" si="4">MIN(E38:F38)</f>
        <v>4.66</v>
      </c>
      <c r="M38" s="226">
        <f t="shared" ref="M38:M63" si="5">MAX(E38:F38)</f>
        <v>5.05</v>
      </c>
    </row>
    <row r="39" spans="1:13">
      <c r="A39" s="607" t="s">
        <v>137</v>
      </c>
      <c r="B39" s="698" t="s">
        <v>138</v>
      </c>
      <c r="C39" s="525">
        <v>2005</v>
      </c>
      <c r="D39" s="711" t="s">
        <v>113</v>
      </c>
      <c r="E39" s="382">
        <v>4.8600000000000003</v>
      </c>
      <c r="F39" s="287">
        <v>4.79</v>
      </c>
      <c r="G39" s="204">
        <f t="shared" si="3"/>
        <v>52.999999999999986</v>
      </c>
      <c r="H39" s="157" t="s">
        <v>317</v>
      </c>
      <c r="I39" s="40"/>
      <c r="J39" s="39"/>
      <c r="L39" s="225">
        <f t="shared" si="4"/>
        <v>4.79</v>
      </c>
      <c r="M39" s="226">
        <f t="shared" si="5"/>
        <v>4.8600000000000003</v>
      </c>
    </row>
    <row r="40" spans="1:13">
      <c r="A40" s="540" t="s">
        <v>222</v>
      </c>
      <c r="B40" s="549" t="s">
        <v>135</v>
      </c>
      <c r="C40" s="536">
        <v>2004</v>
      </c>
      <c r="D40" s="600" t="s">
        <v>282</v>
      </c>
      <c r="E40" s="389">
        <v>6.01</v>
      </c>
      <c r="F40" s="657">
        <v>4.9000000000000004</v>
      </c>
      <c r="G40" s="204">
        <f t="shared" si="3"/>
        <v>51.999999999999993</v>
      </c>
      <c r="H40" s="243" t="s">
        <v>318</v>
      </c>
      <c r="I40" s="40"/>
      <c r="J40" s="39"/>
      <c r="L40" s="225">
        <f t="shared" si="4"/>
        <v>4.9000000000000004</v>
      </c>
      <c r="M40" s="226">
        <f t="shared" si="5"/>
        <v>6.01</v>
      </c>
    </row>
    <row r="41" spans="1:13">
      <c r="A41" s="531" t="s">
        <v>204</v>
      </c>
      <c r="B41" s="532" t="s">
        <v>205</v>
      </c>
      <c r="C41" s="525">
        <v>2005</v>
      </c>
      <c r="D41" s="589" t="s">
        <v>201</v>
      </c>
      <c r="E41" s="380">
        <v>4.95</v>
      </c>
      <c r="F41" s="287">
        <v>5.53</v>
      </c>
      <c r="G41" s="204">
        <f t="shared" si="3"/>
        <v>51</v>
      </c>
      <c r="H41" s="157" t="s">
        <v>319</v>
      </c>
      <c r="I41" s="40"/>
      <c r="J41" s="39"/>
      <c r="L41" s="225">
        <f t="shared" si="4"/>
        <v>4.95</v>
      </c>
      <c r="M41" s="226">
        <f t="shared" si="5"/>
        <v>5.53</v>
      </c>
    </row>
    <row r="42" spans="1:13">
      <c r="A42" s="517" t="s">
        <v>273</v>
      </c>
      <c r="B42" s="518" t="s">
        <v>196</v>
      </c>
      <c r="C42" s="620">
        <v>2007</v>
      </c>
      <c r="D42" s="589" t="s">
        <v>270</v>
      </c>
      <c r="E42" s="386">
        <v>13</v>
      </c>
      <c r="F42" s="287">
        <v>5</v>
      </c>
      <c r="G42" s="204">
        <f t="shared" si="3"/>
        <v>51</v>
      </c>
      <c r="H42" s="243" t="s">
        <v>320</v>
      </c>
      <c r="I42" s="141"/>
      <c r="J42" s="153"/>
      <c r="L42" s="225">
        <f t="shared" si="4"/>
        <v>5</v>
      </c>
      <c r="M42" s="226">
        <f t="shared" si="5"/>
        <v>13</v>
      </c>
    </row>
    <row r="43" spans="1:13">
      <c r="A43" s="517" t="s">
        <v>223</v>
      </c>
      <c r="B43" s="518" t="s">
        <v>78</v>
      </c>
      <c r="C43" s="582">
        <v>2007</v>
      </c>
      <c r="D43" s="579" t="s">
        <v>282</v>
      </c>
      <c r="E43" s="386">
        <v>6.62</v>
      </c>
      <c r="F43" s="287">
        <v>5.21</v>
      </c>
      <c r="G43" s="204">
        <f t="shared" si="3"/>
        <v>47.999999999999986</v>
      </c>
      <c r="H43" s="243" t="s">
        <v>321</v>
      </c>
      <c r="I43" s="141"/>
      <c r="J43" s="153"/>
      <c r="L43" s="225">
        <f t="shared" si="4"/>
        <v>5.21</v>
      </c>
      <c r="M43" s="226">
        <f t="shared" si="5"/>
        <v>6.62</v>
      </c>
    </row>
    <row r="44" spans="1:13">
      <c r="A44" s="540" t="s">
        <v>194</v>
      </c>
      <c r="B44" s="549" t="s">
        <v>120</v>
      </c>
      <c r="C44" s="536">
        <v>2004</v>
      </c>
      <c r="D44" s="600" t="s">
        <v>83</v>
      </c>
      <c r="E44" s="389">
        <v>6.41</v>
      </c>
      <c r="F44" s="657">
        <v>5.26</v>
      </c>
      <c r="G44" s="204">
        <f t="shared" si="3"/>
        <v>47.999999999999986</v>
      </c>
      <c r="H44" s="881" t="s">
        <v>322</v>
      </c>
      <c r="I44" s="141"/>
      <c r="J44" s="153"/>
      <c r="L44" s="225">
        <f t="shared" si="4"/>
        <v>5.26</v>
      </c>
      <c r="M44" s="226">
        <f t="shared" si="5"/>
        <v>6.41</v>
      </c>
    </row>
    <row r="45" spans="1:13">
      <c r="A45" s="531" t="s">
        <v>126</v>
      </c>
      <c r="B45" s="532" t="s">
        <v>68</v>
      </c>
      <c r="C45" s="525">
        <v>2006</v>
      </c>
      <c r="D45" s="711" t="s">
        <v>43</v>
      </c>
      <c r="E45" s="384">
        <v>5.49</v>
      </c>
      <c r="F45" s="874">
        <v>5.59</v>
      </c>
      <c r="G45" s="204">
        <f t="shared" si="3"/>
        <v>46</v>
      </c>
      <c r="H45" s="157" t="s">
        <v>323</v>
      </c>
      <c r="I45" s="40"/>
      <c r="J45" s="39"/>
      <c r="L45" s="225">
        <f t="shared" si="4"/>
        <v>5.49</v>
      </c>
      <c r="M45" s="226">
        <f t="shared" si="5"/>
        <v>5.59</v>
      </c>
    </row>
    <row r="46" spans="1:13">
      <c r="A46" s="531" t="s">
        <v>195</v>
      </c>
      <c r="B46" s="532" t="s">
        <v>196</v>
      </c>
      <c r="C46" s="525">
        <v>2007</v>
      </c>
      <c r="D46" s="711" t="s">
        <v>43</v>
      </c>
      <c r="E46" s="382">
        <v>5.49</v>
      </c>
      <c r="F46" s="655">
        <v>5.83</v>
      </c>
      <c r="G46" s="204">
        <f t="shared" si="3"/>
        <v>46</v>
      </c>
      <c r="H46" s="243" t="s">
        <v>324</v>
      </c>
      <c r="I46" s="40"/>
      <c r="J46" s="39"/>
      <c r="L46" s="225">
        <f t="shared" si="4"/>
        <v>5.49</v>
      </c>
      <c r="M46" s="226">
        <f t="shared" si="5"/>
        <v>5.83</v>
      </c>
    </row>
    <row r="47" spans="1:13">
      <c r="A47" s="531" t="s">
        <v>133</v>
      </c>
      <c r="B47" s="532" t="s">
        <v>71</v>
      </c>
      <c r="C47" s="525">
        <v>2003</v>
      </c>
      <c r="D47" s="711" t="s">
        <v>90</v>
      </c>
      <c r="E47" s="382">
        <v>5.6</v>
      </c>
      <c r="F47" s="287">
        <v>8.06</v>
      </c>
      <c r="G47" s="204">
        <f t="shared" si="3"/>
        <v>44.999999999999993</v>
      </c>
      <c r="H47" s="243" t="s">
        <v>325</v>
      </c>
      <c r="I47" s="40"/>
      <c r="J47" s="39"/>
      <c r="L47" s="225">
        <f t="shared" si="4"/>
        <v>5.6</v>
      </c>
      <c r="M47" s="226">
        <f t="shared" si="5"/>
        <v>8.06</v>
      </c>
    </row>
    <row r="48" spans="1:13">
      <c r="A48" s="772" t="s">
        <v>118</v>
      </c>
      <c r="B48" s="803" t="s">
        <v>67</v>
      </c>
      <c r="C48" s="622">
        <v>2006</v>
      </c>
      <c r="D48" s="604" t="s">
        <v>12</v>
      </c>
      <c r="E48" s="377">
        <v>5.85</v>
      </c>
      <c r="F48" s="656">
        <v>5.66</v>
      </c>
      <c r="G48" s="204">
        <f t="shared" si="3"/>
        <v>43.999999999999993</v>
      </c>
      <c r="H48" s="881" t="s">
        <v>326</v>
      </c>
      <c r="I48" s="40"/>
      <c r="J48" s="39"/>
      <c r="L48" s="225">
        <f t="shared" si="4"/>
        <v>5.66</v>
      </c>
      <c r="M48" s="226">
        <f t="shared" si="5"/>
        <v>5.85</v>
      </c>
    </row>
    <row r="49" spans="1:13">
      <c r="A49" s="587" t="s">
        <v>212</v>
      </c>
      <c r="B49" s="590" t="s">
        <v>213</v>
      </c>
      <c r="C49" s="522">
        <v>2007</v>
      </c>
      <c r="D49" s="589" t="s">
        <v>12</v>
      </c>
      <c r="E49" s="376">
        <v>5.66</v>
      </c>
      <c r="F49" s="287">
        <v>5.89</v>
      </c>
      <c r="G49" s="204">
        <f t="shared" si="3"/>
        <v>43.999999999999993</v>
      </c>
      <c r="H49" s="157" t="s">
        <v>327</v>
      </c>
      <c r="I49" s="141"/>
      <c r="J49" s="153"/>
      <c r="L49" s="225">
        <f t="shared" si="4"/>
        <v>5.66</v>
      </c>
      <c r="M49" s="226">
        <f t="shared" si="5"/>
        <v>5.89</v>
      </c>
    </row>
    <row r="50" spans="1:13">
      <c r="A50" s="531" t="s">
        <v>272</v>
      </c>
      <c r="B50" s="524" t="s">
        <v>73</v>
      </c>
      <c r="C50" s="525">
        <v>2007</v>
      </c>
      <c r="D50" s="589" t="s">
        <v>270</v>
      </c>
      <c r="E50" s="386">
        <v>5.84</v>
      </c>
      <c r="F50" s="657">
        <v>5.96</v>
      </c>
      <c r="G50" s="204">
        <f t="shared" si="3"/>
        <v>41.999999999999993</v>
      </c>
      <c r="H50" s="243" t="s">
        <v>328</v>
      </c>
      <c r="I50" s="40"/>
      <c r="J50" s="39"/>
      <c r="L50" s="225">
        <f t="shared" si="4"/>
        <v>5.84</v>
      </c>
      <c r="M50" s="226">
        <f t="shared" si="5"/>
        <v>5.96</v>
      </c>
    </row>
    <row r="51" spans="1:13">
      <c r="A51" s="517" t="s">
        <v>193</v>
      </c>
      <c r="B51" s="518" t="s">
        <v>80</v>
      </c>
      <c r="C51" s="582">
        <v>2004</v>
      </c>
      <c r="D51" s="579" t="s">
        <v>83</v>
      </c>
      <c r="E51" s="386">
        <v>6.08</v>
      </c>
      <c r="F51" s="287">
        <v>13</v>
      </c>
      <c r="G51" s="204">
        <f t="shared" si="3"/>
        <v>39.999999999999993</v>
      </c>
      <c r="H51" s="157" t="s">
        <v>329</v>
      </c>
      <c r="I51" s="141"/>
      <c r="J51" s="153"/>
      <c r="L51" s="225">
        <f t="shared" si="4"/>
        <v>6.08</v>
      </c>
      <c r="M51" s="226">
        <f t="shared" si="5"/>
        <v>13</v>
      </c>
    </row>
    <row r="52" spans="1:13">
      <c r="A52" s="875" t="s">
        <v>219</v>
      </c>
      <c r="B52" s="608" t="s">
        <v>125</v>
      </c>
      <c r="C52" s="578">
        <v>2006</v>
      </c>
      <c r="D52" s="712" t="s">
        <v>113</v>
      </c>
      <c r="E52" s="384">
        <v>6.64</v>
      </c>
      <c r="F52" s="656">
        <v>6.23</v>
      </c>
      <c r="G52" s="204">
        <f t="shared" si="3"/>
        <v>37.999999999999986</v>
      </c>
      <c r="H52" s="243" t="s">
        <v>330</v>
      </c>
      <c r="I52" s="141"/>
      <c r="J52" s="153"/>
      <c r="L52" s="225">
        <f t="shared" si="4"/>
        <v>6.23</v>
      </c>
      <c r="M52" s="226">
        <f t="shared" si="5"/>
        <v>6.64</v>
      </c>
    </row>
    <row r="53" spans="1:13">
      <c r="A53" s="607" t="s">
        <v>220</v>
      </c>
      <c r="B53" s="698" t="s">
        <v>69</v>
      </c>
      <c r="C53" s="578">
        <v>2007</v>
      </c>
      <c r="D53" s="712" t="s">
        <v>113</v>
      </c>
      <c r="E53" s="382">
        <v>6.42</v>
      </c>
      <c r="F53" s="287">
        <v>7.83</v>
      </c>
      <c r="G53" s="204">
        <f t="shared" si="3"/>
        <v>36</v>
      </c>
      <c r="H53" s="243" t="s">
        <v>331</v>
      </c>
      <c r="I53" s="40"/>
      <c r="J53" s="39"/>
      <c r="L53" s="225">
        <f t="shared" si="4"/>
        <v>6.42</v>
      </c>
      <c r="M53" s="226">
        <f t="shared" si="5"/>
        <v>7.83</v>
      </c>
    </row>
    <row r="54" spans="1:13">
      <c r="A54" s="517" t="s">
        <v>224</v>
      </c>
      <c r="B54" s="518" t="s">
        <v>149</v>
      </c>
      <c r="C54" s="582">
        <v>2005</v>
      </c>
      <c r="D54" s="579" t="s">
        <v>282</v>
      </c>
      <c r="E54" s="386">
        <v>6.48</v>
      </c>
      <c r="F54" s="287">
        <v>9.64</v>
      </c>
      <c r="G54" s="55">
        <f t="shared" si="3"/>
        <v>36</v>
      </c>
      <c r="H54" s="881" t="s">
        <v>332</v>
      </c>
      <c r="I54" s="40"/>
      <c r="J54" s="39"/>
      <c r="L54" s="225">
        <f t="shared" si="4"/>
        <v>6.48</v>
      </c>
      <c r="M54" s="226">
        <f t="shared" si="5"/>
        <v>9.64</v>
      </c>
    </row>
    <row r="55" spans="1:13">
      <c r="A55" s="32" t="s">
        <v>237</v>
      </c>
      <c r="B55" s="867" t="s">
        <v>71</v>
      </c>
      <c r="C55" s="30">
        <v>2006</v>
      </c>
      <c r="D55" s="873" t="s">
        <v>236</v>
      </c>
      <c r="E55" s="389">
        <v>7.02</v>
      </c>
      <c r="F55" s="656">
        <v>6.53</v>
      </c>
      <c r="G55" s="204">
        <f t="shared" si="3"/>
        <v>34.999999999999993</v>
      </c>
      <c r="H55" s="881" t="s">
        <v>333</v>
      </c>
      <c r="I55" s="40"/>
      <c r="J55" s="39"/>
      <c r="L55" s="225">
        <f t="shared" si="4"/>
        <v>6.53</v>
      </c>
      <c r="M55" s="226">
        <f t="shared" si="5"/>
        <v>7.02</v>
      </c>
    </row>
    <row r="56" spans="1:13">
      <c r="A56" s="531" t="s">
        <v>202</v>
      </c>
      <c r="B56" s="532" t="s">
        <v>203</v>
      </c>
      <c r="C56" s="525">
        <v>2005</v>
      </c>
      <c r="D56" s="703" t="s">
        <v>201</v>
      </c>
      <c r="E56" s="763">
        <v>6.55</v>
      </c>
      <c r="F56" s="287">
        <v>7.35</v>
      </c>
      <c r="G56" s="204">
        <f t="shared" si="3"/>
        <v>34.999999999999993</v>
      </c>
      <c r="H56" s="157" t="s">
        <v>334</v>
      </c>
      <c r="I56" s="40"/>
      <c r="J56" s="39"/>
      <c r="L56" s="225">
        <f t="shared" si="4"/>
        <v>6.55</v>
      </c>
      <c r="M56" s="226">
        <f t="shared" si="5"/>
        <v>7.35</v>
      </c>
    </row>
    <row r="57" spans="1:13">
      <c r="A57" s="517" t="s">
        <v>148</v>
      </c>
      <c r="B57" s="518" t="s">
        <v>149</v>
      </c>
      <c r="C57" s="582">
        <v>2005</v>
      </c>
      <c r="D57" s="579" t="s">
        <v>83</v>
      </c>
      <c r="E57" s="386">
        <v>6.59</v>
      </c>
      <c r="F57" s="287">
        <v>10.07</v>
      </c>
      <c r="G57" s="204">
        <f t="shared" si="3"/>
        <v>34.999999999999993</v>
      </c>
      <c r="H57" s="243" t="s">
        <v>335</v>
      </c>
      <c r="I57" s="40"/>
      <c r="J57" s="39"/>
      <c r="L57" s="225">
        <f t="shared" si="4"/>
        <v>6.59</v>
      </c>
      <c r="M57" s="226">
        <f t="shared" si="5"/>
        <v>10.07</v>
      </c>
    </row>
    <row r="58" spans="1:13">
      <c r="A58" s="517" t="s">
        <v>278</v>
      </c>
      <c r="B58" s="518" t="s">
        <v>78</v>
      </c>
      <c r="C58" s="582">
        <v>2006</v>
      </c>
      <c r="D58" s="589" t="s">
        <v>270</v>
      </c>
      <c r="E58" s="386">
        <v>6.76</v>
      </c>
      <c r="F58" s="287">
        <v>7.83</v>
      </c>
      <c r="G58" s="204">
        <f t="shared" si="3"/>
        <v>32.999999999999986</v>
      </c>
      <c r="H58" s="881" t="s">
        <v>336</v>
      </c>
      <c r="I58" s="141"/>
      <c r="J58" s="153"/>
      <c r="L58" s="225">
        <f t="shared" si="4"/>
        <v>6.76</v>
      </c>
      <c r="M58" s="226">
        <f t="shared" si="5"/>
        <v>7.83</v>
      </c>
    </row>
    <row r="59" spans="1:13">
      <c r="A59" s="540" t="s">
        <v>221</v>
      </c>
      <c r="B59" s="549" t="s">
        <v>119</v>
      </c>
      <c r="C59" s="536">
        <v>2005</v>
      </c>
      <c r="D59" s="581" t="s">
        <v>282</v>
      </c>
      <c r="E59" s="392">
        <v>6.8</v>
      </c>
      <c r="F59" s="656">
        <v>6.97</v>
      </c>
      <c r="G59" s="204">
        <f t="shared" si="3"/>
        <v>32.999999999999986</v>
      </c>
      <c r="H59" s="157" t="s">
        <v>337</v>
      </c>
      <c r="I59" s="141"/>
      <c r="J59" s="153"/>
      <c r="L59" s="225">
        <f t="shared" si="4"/>
        <v>6.8</v>
      </c>
      <c r="M59" s="226">
        <f t="shared" si="5"/>
        <v>6.97</v>
      </c>
    </row>
    <row r="60" spans="1:13">
      <c r="A60" s="531" t="s">
        <v>214</v>
      </c>
      <c r="B60" s="532" t="s">
        <v>215</v>
      </c>
      <c r="C60" s="525">
        <v>2006</v>
      </c>
      <c r="D60" s="715" t="s">
        <v>87</v>
      </c>
      <c r="E60" s="376">
        <v>13</v>
      </c>
      <c r="F60" s="657">
        <v>7.47</v>
      </c>
      <c r="G60" s="204">
        <f t="shared" si="3"/>
        <v>25.999999999999996</v>
      </c>
      <c r="H60" s="243" t="s">
        <v>338</v>
      </c>
      <c r="I60" s="141"/>
      <c r="J60" s="153"/>
      <c r="L60" s="225">
        <f t="shared" si="4"/>
        <v>7.47</v>
      </c>
      <c r="M60" s="226">
        <f t="shared" si="5"/>
        <v>13</v>
      </c>
    </row>
    <row r="61" spans="1:13">
      <c r="A61" s="531" t="s">
        <v>129</v>
      </c>
      <c r="B61" s="532" t="s">
        <v>72</v>
      </c>
      <c r="C61" s="525">
        <v>2005</v>
      </c>
      <c r="D61" s="716" t="s">
        <v>89</v>
      </c>
      <c r="E61" s="376">
        <v>7.71</v>
      </c>
      <c r="F61" s="287">
        <v>7.71</v>
      </c>
      <c r="G61" s="204">
        <f t="shared" si="3"/>
        <v>22.999999999999989</v>
      </c>
      <c r="H61" s="157" t="s">
        <v>339</v>
      </c>
      <c r="I61" s="40"/>
      <c r="J61" s="39"/>
      <c r="L61" s="225">
        <f t="shared" si="4"/>
        <v>7.71</v>
      </c>
      <c r="M61" s="226">
        <f t="shared" si="5"/>
        <v>7.71</v>
      </c>
    </row>
    <row r="62" spans="1:13">
      <c r="A62" s="531" t="s">
        <v>130</v>
      </c>
      <c r="B62" s="532" t="s">
        <v>131</v>
      </c>
      <c r="C62" s="525">
        <v>2004</v>
      </c>
      <c r="D62" s="715" t="s">
        <v>89</v>
      </c>
      <c r="E62" s="395">
        <v>7.71</v>
      </c>
      <c r="F62" s="656">
        <v>13</v>
      </c>
      <c r="G62" s="204">
        <f t="shared" si="3"/>
        <v>22.999999999999989</v>
      </c>
      <c r="H62" s="243" t="s">
        <v>340</v>
      </c>
      <c r="I62" s="40"/>
      <c r="J62" s="39"/>
      <c r="L62" s="225">
        <f t="shared" si="4"/>
        <v>7.71</v>
      </c>
      <c r="M62" s="226">
        <f t="shared" si="5"/>
        <v>13</v>
      </c>
    </row>
    <row r="63" spans="1:13">
      <c r="A63" s="557"/>
      <c r="B63" s="769"/>
      <c r="C63" s="578"/>
      <c r="D63" s="604"/>
      <c r="E63" s="817"/>
      <c r="F63" s="816"/>
      <c r="G63" s="204"/>
      <c r="H63" s="243"/>
      <c r="I63" s="40"/>
      <c r="J63" s="39"/>
      <c r="L63" s="225">
        <f t="shared" si="4"/>
        <v>0</v>
      </c>
      <c r="M63" s="226">
        <f t="shared" si="5"/>
        <v>0</v>
      </c>
    </row>
    <row r="64" spans="1:13">
      <c r="A64" s="795"/>
      <c r="B64" s="796"/>
      <c r="C64" s="798"/>
      <c r="D64" s="790"/>
      <c r="E64" s="802"/>
      <c r="F64" s="800"/>
      <c r="G64" s="791"/>
      <c r="H64" s="792"/>
      <c r="I64" s="139"/>
      <c r="J64" s="139"/>
      <c r="K64" s="42"/>
      <c r="L64" s="159"/>
    </row>
    <row r="65" spans="1:13" ht="15.75" thickBot="1">
      <c r="A65" s="180"/>
      <c r="B65" s="797"/>
      <c r="C65" s="181"/>
      <c r="D65" s="227"/>
      <c r="E65" s="801"/>
      <c r="F65" s="799"/>
      <c r="G65" s="60"/>
      <c r="H65" s="242"/>
      <c r="L65" s="225"/>
      <c r="M65" s="226"/>
    </row>
    <row r="66" spans="1:13" ht="15.75" thickTop="1">
      <c r="G66" s="38"/>
      <c r="H66" s="38"/>
    </row>
  </sheetData>
  <sortState xmlns:xlrd2="http://schemas.microsoft.com/office/spreadsheetml/2017/richdata2" ref="A6:M62">
    <sortCondition ref="L6:L62"/>
    <sortCondition ref="M6:M62"/>
    <sortCondition descending="1" ref="G6:G62"/>
  </sortState>
  <mergeCells count="2">
    <mergeCell ref="F2:H2"/>
    <mergeCell ref="A1:I1"/>
  </mergeCells>
  <phoneticPr fontId="76" type="noConversion"/>
  <conditionalFormatting sqref="E5:F5 E7:F65">
    <cfRule type="cellIs" dxfId="2" priority="1" operator="equal">
      <formula>100</formula>
    </cfRule>
  </conditionalFormatting>
  <pageMargins left="0.70866141732283472" right="0.70866141732283472" top="0.78740157480314965" bottom="0.78740157480314965" header="0.31496062992125984" footer="0.31496062992125984"/>
  <pageSetup paperSize="9" scale="73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O69"/>
  <sheetViews>
    <sheetView topLeftCell="A4" zoomScale="130" zoomScaleNormal="130" workbookViewId="0">
      <selection activeCell="R53" sqref="R53"/>
    </sheetView>
  </sheetViews>
  <sheetFormatPr defaultRowHeight="15"/>
  <cols>
    <col min="1" max="1" width="13.5703125" customWidth="1"/>
    <col min="2" max="2" width="12.140625" customWidth="1"/>
    <col min="4" max="4" width="30.140625" customWidth="1"/>
    <col min="8" max="8" width="8.5703125" customWidth="1"/>
    <col min="10" max="10" width="6.5703125" customWidth="1"/>
    <col min="11" max="11" width="5.85546875" customWidth="1"/>
  </cols>
  <sheetData>
    <row r="1" spans="1:15" ht="23.25">
      <c r="A1" s="1105" t="s">
        <v>54</v>
      </c>
      <c r="B1" s="1105"/>
      <c r="C1" s="1105"/>
      <c r="D1" s="1105"/>
      <c r="E1" s="1105"/>
      <c r="F1" s="1105"/>
      <c r="G1" s="1105"/>
      <c r="H1" s="1105"/>
      <c r="I1" s="1105"/>
      <c r="J1" s="40"/>
      <c r="K1" s="39"/>
      <c r="L1" s="39"/>
      <c r="N1" s="1"/>
    </row>
    <row r="2" spans="1:15" ht="15.75">
      <c r="A2" s="62" t="s">
        <v>1</v>
      </c>
      <c r="F2" s="1107" t="s">
        <v>207</v>
      </c>
      <c r="G2" s="1108"/>
      <c r="H2" s="1108"/>
      <c r="I2" s="1108"/>
      <c r="J2" s="40"/>
      <c r="K2" s="39"/>
      <c r="L2" s="39"/>
      <c r="N2" s="1"/>
    </row>
    <row r="3" spans="1:15" ht="15.75">
      <c r="A3" s="54"/>
      <c r="B3" s="53"/>
      <c r="C3" s="53"/>
      <c r="D3" s="53"/>
      <c r="E3" s="53"/>
      <c r="F3" s="53"/>
      <c r="G3" s="53"/>
      <c r="H3" s="53"/>
      <c r="I3" s="53"/>
      <c r="J3" s="40"/>
      <c r="K3" s="39"/>
      <c r="L3" s="39"/>
      <c r="N3" s="1"/>
    </row>
    <row r="4" spans="1:15" ht="15.75">
      <c r="A4" s="1106" t="s">
        <v>57</v>
      </c>
      <c r="B4" s="1106"/>
      <c r="C4" s="1106"/>
      <c r="D4" s="1106"/>
      <c r="E4" s="1106"/>
      <c r="F4" s="1106"/>
      <c r="G4" s="1106"/>
      <c r="H4" s="1106"/>
      <c r="I4" s="1106"/>
      <c r="J4" s="59">
        <v>730</v>
      </c>
      <c r="K4" s="39"/>
      <c r="L4" s="39"/>
      <c r="N4" s="1"/>
    </row>
    <row r="5" spans="1:15" ht="15.75" thickBot="1">
      <c r="A5" s="42"/>
      <c r="B5" s="52"/>
      <c r="C5" s="52"/>
      <c r="D5" s="52"/>
      <c r="E5" s="52"/>
      <c r="F5" s="52"/>
      <c r="G5" s="52"/>
      <c r="H5" s="52"/>
      <c r="I5" s="52"/>
      <c r="J5" s="40"/>
      <c r="K5" s="39"/>
      <c r="L5" s="39"/>
      <c r="N5" s="1"/>
    </row>
    <row r="6" spans="1:15" ht="24" thickTop="1" thickBot="1">
      <c r="A6" s="260" t="s">
        <v>3</v>
      </c>
      <c r="B6" s="50" t="s">
        <v>4</v>
      </c>
      <c r="C6" s="1075" t="s">
        <v>5</v>
      </c>
      <c r="D6" s="241" t="s">
        <v>6</v>
      </c>
      <c r="E6" s="205" t="s">
        <v>16</v>
      </c>
      <c r="F6" s="206" t="s">
        <v>17</v>
      </c>
      <c r="G6" s="206" t="s">
        <v>18</v>
      </c>
      <c r="H6" s="1076" t="s">
        <v>31</v>
      </c>
      <c r="I6" s="1077" t="s">
        <v>9</v>
      </c>
      <c r="J6" s="58"/>
      <c r="K6" s="39"/>
      <c r="L6" s="131">
        <v>1</v>
      </c>
      <c r="M6" s="132">
        <v>2</v>
      </c>
      <c r="N6" s="132">
        <v>3</v>
      </c>
    </row>
    <row r="7" spans="1:15">
      <c r="A7" s="32" t="s">
        <v>240</v>
      </c>
      <c r="B7" s="1074" t="s">
        <v>140</v>
      </c>
      <c r="C7" s="31">
        <v>2006</v>
      </c>
      <c r="D7" s="877" t="s">
        <v>236</v>
      </c>
      <c r="E7" s="276">
        <v>774</v>
      </c>
      <c r="F7" s="276">
        <v>800</v>
      </c>
      <c r="G7" s="289">
        <v>800</v>
      </c>
      <c r="H7" s="805">
        <v>75</v>
      </c>
      <c r="I7" s="155" t="s">
        <v>284</v>
      </c>
      <c r="J7" s="61">
        <f t="shared" ref="J7:J38" si="0">FLOOR(L7,10)</f>
        <v>800</v>
      </c>
      <c r="K7" s="153">
        <f t="shared" ref="K7:K38" si="1">IF(J7&lt;4.3,0,(J7-425)*0.2)</f>
        <v>75</v>
      </c>
      <c r="L7" s="186">
        <f t="shared" ref="L7:L38" si="2">MAX(E7:G7)</f>
        <v>800</v>
      </c>
      <c r="M7" s="186">
        <f t="shared" ref="M7:M38" si="3">SUM(E7:G7)-L7-N7</f>
        <v>800</v>
      </c>
      <c r="N7" s="186">
        <f t="shared" ref="N7:N38" si="4">MIN(E7:G7)</f>
        <v>774</v>
      </c>
    </row>
    <row r="8" spans="1:15">
      <c r="A8" s="607" t="s">
        <v>136</v>
      </c>
      <c r="B8" s="698" t="s">
        <v>68</v>
      </c>
      <c r="C8" s="525">
        <v>2004</v>
      </c>
      <c r="D8" s="711" t="s">
        <v>113</v>
      </c>
      <c r="E8" s="277">
        <v>765</v>
      </c>
      <c r="F8" s="277">
        <v>785</v>
      </c>
      <c r="G8" s="768">
        <v>790</v>
      </c>
      <c r="H8" s="341">
        <v>73</v>
      </c>
      <c r="I8" s="882" t="s">
        <v>285</v>
      </c>
      <c r="J8" s="61">
        <f t="shared" si="0"/>
        <v>790</v>
      </c>
      <c r="K8" s="153">
        <f t="shared" si="1"/>
        <v>73</v>
      </c>
      <c r="L8" s="186">
        <f t="shared" si="2"/>
        <v>790</v>
      </c>
      <c r="M8" s="186">
        <f t="shared" si="3"/>
        <v>785</v>
      </c>
      <c r="N8" s="186">
        <f t="shared" si="4"/>
        <v>765</v>
      </c>
    </row>
    <row r="9" spans="1:15">
      <c r="A9" s="531" t="s">
        <v>129</v>
      </c>
      <c r="B9" s="749" t="s">
        <v>72</v>
      </c>
      <c r="C9" s="525">
        <v>2005</v>
      </c>
      <c r="D9" s="715" t="s">
        <v>89</v>
      </c>
      <c r="E9" s="277">
        <v>774</v>
      </c>
      <c r="F9" s="277">
        <v>790</v>
      </c>
      <c r="G9" s="224">
        <v>773</v>
      </c>
      <c r="H9" s="341">
        <v>73</v>
      </c>
      <c r="I9" s="243" t="s">
        <v>286</v>
      </c>
      <c r="J9" s="61">
        <f t="shared" si="0"/>
        <v>790</v>
      </c>
      <c r="K9" s="153">
        <f t="shared" si="1"/>
        <v>73</v>
      </c>
      <c r="L9" s="186">
        <f t="shared" si="2"/>
        <v>790</v>
      </c>
      <c r="M9" s="186">
        <f t="shared" si="3"/>
        <v>774</v>
      </c>
      <c r="N9" s="186">
        <f t="shared" si="4"/>
        <v>773</v>
      </c>
    </row>
    <row r="10" spans="1:15">
      <c r="A10" s="531" t="s">
        <v>214</v>
      </c>
      <c r="B10" s="532" t="s">
        <v>215</v>
      </c>
      <c r="C10" s="525">
        <v>2006</v>
      </c>
      <c r="D10" s="715" t="s">
        <v>87</v>
      </c>
      <c r="E10" s="282">
        <v>756</v>
      </c>
      <c r="F10" s="282">
        <v>783</v>
      </c>
      <c r="G10" s="224">
        <v>766</v>
      </c>
      <c r="H10" s="806">
        <v>71</v>
      </c>
      <c r="I10" s="882" t="s">
        <v>287</v>
      </c>
      <c r="J10" s="61">
        <f t="shared" si="0"/>
        <v>780</v>
      </c>
      <c r="K10" s="153">
        <f t="shared" si="1"/>
        <v>71</v>
      </c>
      <c r="L10" s="186">
        <f t="shared" si="2"/>
        <v>783</v>
      </c>
      <c r="M10" s="186">
        <f t="shared" si="3"/>
        <v>766</v>
      </c>
      <c r="N10" s="186">
        <f t="shared" si="4"/>
        <v>756</v>
      </c>
      <c r="O10" s="149"/>
    </row>
    <row r="11" spans="1:15">
      <c r="A11" s="540" t="s">
        <v>162</v>
      </c>
      <c r="B11" s="555" t="s">
        <v>67</v>
      </c>
      <c r="C11" s="620">
        <v>2005</v>
      </c>
      <c r="D11" s="600" t="s">
        <v>47</v>
      </c>
      <c r="E11" s="277">
        <v>765</v>
      </c>
      <c r="F11" s="277">
        <v>771</v>
      </c>
      <c r="G11" s="804">
        <v>781</v>
      </c>
      <c r="H11" s="805">
        <v>71</v>
      </c>
      <c r="I11" s="243" t="s">
        <v>288</v>
      </c>
      <c r="J11" s="61">
        <f t="shared" si="0"/>
        <v>780</v>
      </c>
      <c r="K11" s="153">
        <f t="shared" si="1"/>
        <v>71</v>
      </c>
      <c r="L11" s="186">
        <f t="shared" si="2"/>
        <v>781</v>
      </c>
      <c r="M11" s="186">
        <f t="shared" si="3"/>
        <v>771</v>
      </c>
      <c r="N11" s="186">
        <f t="shared" si="4"/>
        <v>765</v>
      </c>
    </row>
    <row r="12" spans="1:15">
      <c r="A12" s="557" t="s">
        <v>124</v>
      </c>
      <c r="B12" s="532" t="s">
        <v>125</v>
      </c>
      <c r="C12" s="525">
        <v>2006</v>
      </c>
      <c r="D12" s="711" t="s">
        <v>43</v>
      </c>
      <c r="E12" s="277">
        <v>725</v>
      </c>
      <c r="F12" s="277">
        <v>744</v>
      </c>
      <c r="G12" s="224">
        <v>760</v>
      </c>
      <c r="H12" s="342">
        <v>67</v>
      </c>
      <c r="I12" s="881" t="s">
        <v>289</v>
      </c>
      <c r="J12" s="61">
        <f t="shared" si="0"/>
        <v>760</v>
      </c>
      <c r="K12" s="153">
        <f t="shared" si="1"/>
        <v>67</v>
      </c>
      <c r="L12" s="186">
        <f t="shared" si="2"/>
        <v>760</v>
      </c>
      <c r="M12" s="186">
        <f t="shared" si="3"/>
        <v>744</v>
      </c>
      <c r="N12" s="186">
        <f t="shared" si="4"/>
        <v>725</v>
      </c>
    </row>
    <row r="13" spans="1:15">
      <c r="A13" s="531" t="s">
        <v>70</v>
      </c>
      <c r="B13" s="585" t="s">
        <v>67</v>
      </c>
      <c r="C13" s="592">
        <v>2006</v>
      </c>
      <c r="D13" s="715" t="s">
        <v>87</v>
      </c>
      <c r="E13" s="277">
        <v>748</v>
      </c>
      <c r="F13" s="277">
        <v>730</v>
      </c>
      <c r="G13" s="224">
        <v>755</v>
      </c>
      <c r="H13" s="343">
        <v>65</v>
      </c>
      <c r="I13" s="882" t="s">
        <v>290</v>
      </c>
      <c r="J13" s="61">
        <f t="shared" si="0"/>
        <v>750</v>
      </c>
      <c r="K13" s="153">
        <f t="shared" si="1"/>
        <v>65</v>
      </c>
      <c r="L13" s="186">
        <f t="shared" si="2"/>
        <v>755</v>
      </c>
      <c r="M13" s="186">
        <f t="shared" si="3"/>
        <v>748</v>
      </c>
      <c r="N13" s="186">
        <f t="shared" si="4"/>
        <v>730</v>
      </c>
    </row>
    <row r="14" spans="1:15">
      <c r="A14" s="517" t="s">
        <v>193</v>
      </c>
      <c r="B14" s="518" t="s">
        <v>80</v>
      </c>
      <c r="C14" s="582">
        <v>2004</v>
      </c>
      <c r="D14" s="579" t="s">
        <v>83</v>
      </c>
      <c r="E14" s="282">
        <v>723</v>
      </c>
      <c r="F14" s="282">
        <v>740</v>
      </c>
      <c r="G14" s="224">
        <v>745</v>
      </c>
      <c r="H14" s="341">
        <v>63</v>
      </c>
      <c r="I14" s="882" t="s">
        <v>291</v>
      </c>
      <c r="J14" s="61">
        <f t="shared" si="0"/>
        <v>740</v>
      </c>
      <c r="K14" s="153">
        <f t="shared" si="1"/>
        <v>63</v>
      </c>
      <c r="L14" s="186">
        <f t="shared" si="2"/>
        <v>745</v>
      </c>
      <c r="M14" s="186">
        <f t="shared" si="3"/>
        <v>740</v>
      </c>
      <c r="N14" s="186">
        <f t="shared" si="4"/>
        <v>723</v>
      </c>
    </row>
    <row r="15" spans="1:15">
      <c r="A15" s="557" t="s">
        <v>166</v>
      </c>
      <c r="B15" s="613" t="s">
        <v>167</v>
      </c>
      <c r="C15" s="577">
        <v>2005</v>
      </c>
      <c r="D15" s="623" t="s">
        <v>165</v>
      </c>
      <c r="E15" s="277">
        <v>710</v>
      </c>
      <c r="F15" s="277">
        <v>740</v>
      </c>
      <c r="G15" s="804">
        <v>742</v>
      </c>
      <c r="H15" s="805">
        <v>63</v>
      </c>
      <c r="I15" s="243" t="s">
        <v>292</v>
      </c>
      <c r="J15" s="61">
        <f t="shared" si="0"/>
        <v>740</v>
      </c>
      <c r="K15" s="153">
        <f t="shared" si="1"/>
        <v>63</v>
      </c>
      <c r="L15" s="186">
        <f t="shared" si="2"/>
        <v>742</v>
      </c>
      <c r="M15" s="186">
        <f t="shared" si="3"/>
        <v>740</v>
      </c>
      <c r="N15" s="186">
        <f t="shared" si="4"/>
        <v>710</v>
      </c>
    </row>
    <row r="16" spans="1:15">
      <c r="A16" s="614" t="s">
        <v>221</v>
      </c>
      <c r="B16" s="559" t="s">
        <v>119</v>
      </c>
      <c r="C16" s="582">
        <v>2005</v>
      </c>
      <c r="D16" s="579" t="s">
        <v>282</v>
      </c>
      <c r="E16" s="277">
        <v>653</v>
      </c>
      <c r="F16" s="277">
        <v>720</v>
      </c>
      <c r="G16" s="768">
        <v>733</v>
      </c>
      <c r="H16" s="342">
        <v>61</v>
      </c>
      <c r="I16" s="881" t="s">
        <v>293</v>
      </c>
      <c r="J16" s="61">
        <f t="shared" si="0"/>
        <v>730</v>
      </c>
      <c r="K16" s="153">
        <f t="shared" si="1"/>
        <v>61</v>
      </c>
      <c r="L16" s="186">
        <f t="shared" si="2"/>
        <v>733</v>
      </c>
      <c r="M16" s="186">
        <f t="shared" si="3"/>
        <v>720</v>
      </c>
      <c r="N16" s="186">
        <f t="shared" si="4"/>
        <v>653</v>
      </c>
    </row>
    <row r="17" spans="1:14">
      <c r="A17" s="517" t="s">
        <v>147</v>
      </c>
      <c r="B17" s="518" t="s">
        <v>168</v>
      </c>
      <c r="C17" s="620">
        <v>2005</v>
      </c>
      <c r="D17" s="579" t="s">
        <v>83</v>
      </c>
      <c r="E17" s="277">
        <v>724</v>
      </c>
      <c r="F17" s="277">
        <v>730</v>
      </c>
      <c r="G17" s="224">
        <v>660</v>
      </c>
      <c r="H17" s="341">
        <v>61</v>
      </c>
      <c r="I17" s="882" t="s">
        <v>294</v>
      </c>
      <c r="J17" s="61">
        <f t="shared" si="0"/>
        <v>730</v>
      </c>
      <c r="K17" s="153">
        <f t="shared" si="1"/>
        <v>61</v>
      </c>
      <c r="L17" s="186">
        <f t="shared" si="2"/>
        <v>730</v>
      </c>
      <c r="M17" s="186">
        <f t="shared" si="3"/>
        <v>724</v>
      </c>
      <c r="N17" s="186">
        <f t="shared" si="4"/>
        <v>660</v>
      </c>
    </row>
    <row r="18" spans="1:14">
      <c r="A18" s="517" t="s">
        <v>163</v>
      </c>
      <c r="B18" s="518" t="s">
        <v>164</v>
      </c>
      <c r="C18" s="582">
        <v>2004</v>
      </c>
      <c r="D18" s="579" t="s">
        <v>47</v>
      </c>
      <c r="E18" s="282">
        <v>711</v>
      </c>
      <c r="F18" s="282">
        <v>710</v>
      </c>
      <c r="G18" s="224">
        <v>728</v>
      </c>
      <c r="H18" s="806">
        <v>59</v>
      </c>
      <c r="I18" s="882" t="s">
        <v>295</v>
      </c>
      <c r="J18" s="61">
        <f t="shared" si="0"/>
        <v>720</v>
      </c>
      <c r="K18" s="153">
        <f t="shared" si="1"/>
        <v>59</v>
      </c>
      <c r="L18" s="186">
        <f t="shared" si="2"/>
        <v>728</v>
      </c>
      <c r="M18" s="186">
        <f t="shared" si="3"/>
        <v>711</v>
      </c>
      <c r="N18" s="186">
        <f t="shared" si="4"/>
        <v>710</v>
      </c>
    </row>
    <row r="19" spans="1:14">
      <c r="A19" s="557" t="s">
        <v>259</v>
      </c>
      <c r="B19" s="613" t="s">
        <v>74</v>
      </c>
      <c r="C19" s="577">
        <v>2005</v>
      </c>
      <c r="D19" s="713" t="s">
        <v>262</v>
      </c>
      <c r="E19" s="277">
        <v>690</v>
      </c>
      <c r="F19" s="270">
        <v>717</v>
      </c>
      <c r="G19" s="316">
        <v>726</v>
      </c>
      <c r="H19" s="342">
        <v>59</v>
      </c>
      <c r="I19" s="243" t="s">
        <v>296</v>
      </c>
      <c r="J19" s="61">
        <f t="shared" si="0"/>
        <v>720</v>
      </c>
      <c r="K19" s="153">
        <f t="shared" si="1"/>
        <v>59</v>
      </c>
      <c r="L19" s="186">
        <f t="shared" si="2"/>
        <v>726</v>
      </c>
      <c r="M19" s="186">
        <f t="shared" si="3"/>
        <v>717</v>
      </c>
      <c r="N19" s="186">
        <f t="shared" si="4"/>
        <v>690</v>
      </c>
    </row>
    <row r="20" spans="1:14">
      <c r="A20" s="517" t="s">
        <v>273</v>
      </c>
      <c r="B20" s="555" t="s">
        <v>196</v>
      </c>
      <c r="C20" s="580">
        <v>2007</v>
      </c>
      <c r="D20" s="589" t="s">
        <v>270</v>
      </c>
      <c r="E20" s="277">
        <v>697</v>
      </c>
      <c r="F20" s="270">
        <v>725</v>
      </c>
      <c r="G20" s="194">
        <v>722</v>
      </c>
      <c r="H20" s="341">
        <v>59</v>
      </c>
      <c r="I20" s="882" t="s">
        <v>297</v>
      </c>
      <c r="J20" s="61">
        <f t="shared" si="0"/>
        <v>720</v>
      </c>
      <c r="K20" s="153">
        <f t="shared" si="1"/>
        <v>59</v>
      </c>
      <c r="L20" s="186">
        <f t="shared" si="2"/>
        <v>725</v>
      </c>
      <c r="M20" s="186">
        <f t="shared" si="3"/>
        <v>722</v>
      </c>
      <c r="N20" s="186">
        <f t="shared" si="4"/>
        <v>697</v>
      </c>
    </row>
    <row r="21" spans="1:14">
      <c r="A21" s="531" t="s">
        <v>127</v>
      </c>
      <c r="B21" s="593" t="s">
        <v>128</v>
      </c>
      <c r="C21" s="592">
        <v>2004</v>
      </c>
      <c r="D21" s="715" t="s">
        <v>89</v>
      </c>
      <c r="E21" s="277">
        <v>0</v>
      </c>
      <c r="F21" s="270">
        <v>716</v>
      </c>
      <c r="G21" s="194">
        <v>722</v>
      </c>
      <c r="H21" s="341">
        <v>59</v>
      </c>
      <c r="I21" s="243" t="s">
        <v>298</v>
      </c>
      <c r="J21" s="61">
        <f t="shared" si="0"/>
        <v>720</v>
      </c>
      <c r="K21" s="153">
        <f t="shared" si="1"/>
        <v>59</v>
      </c>
      <c r="L21" s="186">
        <f t="shared" si="2"/>
        <v>722</v>
      </c>
      <c r="M21" s="186">
        <f t="shared" si="3"/>
        <v>716</v>
      </c>
      <c r="N21" s="186">
        <f t="shared" si="4"/>
        <v>0</v>
      </c>
    </row>
    <row r="22" spans="1:14">
      <c r="A22" s="517" t="s">
        <v>271</v>
      </c>
      <c r="B22" s="518" t="s">
        <v>71</v>
      </c>
      <c r="C22" s="582">
        <v>2005</v>
      </c>
      <c r="D22" s="589" t="s">
        <v>270</v>
      </c>
      <c r="E22" s="282">
        <v>717</v>
      </c>
      <c r="F22" s="413">
        <v>680</v>
      </c>
      <c r="G22" s="194">
        <v>705</v>
      </c>
      <c r="H22" s="806">
        <v>57</v>
      </c>
      <c r="I22" s="881" t="s">
        <v>299</v>
      </c>
      <c r="J22" s="61">
        <f t="shared" si="0"/>
        <v>710</v>
      </c>
      <c r="K22" s="153">
        <f t="shared" si="1"/>
        <v>57</v>
      </c>
      <c r="L22" s="186">
        <f t="shared" si="2"/>
        <v>717</v>
      </c>
      <c r="M22" s="186">
        <f t="shared" si="3"/>
        <v>705</v>
      </c>
      <c r="N22" s="186">
        <f t="shared" si="4"/>
        <v>680</v>
      </c>
    </row>
    <row r="23" spans="1:14">
      <c r="A23" s="22" t="s">
        <v>283</v>
      </c>
      <c r="B23" s="879" t="s">
        <v>239</v>
      </c>
      <c r="C23" s="31">
        <v>2006</v>
      </c>
      <c r="D23" s="197" t="s">
        <v>236</v>
      </c>
      <c r="E23" s="277">
        <v>710</v>
      </c>
      <c r="F23" s="270">
        <v>703</v>
      </c>
      <c r="G23" s="316">
        <v>710</v>
      </c>
      <c r="H23" s="805">
        <v>57</v>
      </c>
      <c r="I23" s="882" t="s">
        <v>300</v>
      </c>
      <c r="J23" s="61">
        <f t="shared" si="0"/>
        <v>710</v>
      </c>
      <c r="K23" s="153">
        <f t="shared" si="1"/>
        <v>57</v>
      </c>
      <c r="L23" s="186">
        <f t="shared" si="2"/>
        <v>710</v>
      </c>
      <c r="M23" s="186">
        <f t="shared" si="3"/>
        <v>710</v>
      </c>
      <c r="N23" s="186">
        <f t="shared" si="4"/>
        <v>703</v>
      </c>
    </row>
    <row r="24" spans="1:14">
      <c r="A24" s="540" t="s">
        <v>194</v>
      </c>
      <c r="B24" s="518" t="s">
        <v>242</v>
      </c>
      <c r="C24" s="582">
        <v>2004</v>
      </c>
      <c r="D24" s="579" t="s">
        <v>47</v>
      </c>
      <c r="E24" s="277">
        <v>0</v>
      </c>
      <c r="F24" s="270">
        <v>681</v>
      </c>
      <c r="G24" s="194">
        <v>705</v>
      </c>
      <c r="H24" s="342">
        <v>55</v>
      </c>
      <c r="I24" s="882" t="s">
        <v>301</v>
      </c>
      <c r="J24" s="61">
        <f t="shared" si="0"/>
        <v>700</v>
      </c>
      <c r="K24" s="153">
        <f t="shared" si="1"/>
        <v>55</v>
      </c>
      <c r="L24" s="186">
        <f t="shared" si="2"/>
        <v>705</v>
      </c>
      <c r="M24" s="186">
        <f t="shared" si="3"/>
        <v>681</v>
      </c>
      <c r="N24" s="186">
        <f t="shared" si="4"/>
        <v>0</v>
      </c>
    </row>
    <row r="25" spans="1:14">
      <c r="A25" s="531" t="s">
        <v>132</v>
      </c>
      <c r="B25" s="532" t="s">
        <v>73</v>
      </c>
      <c r="C25" s="525">
        <v>2005</v>
      </c>
      <c r="D25" s="715" t="s">
        <v>87</v>
      </c>
      <c r="E25" s="277">
        <v>610</v>
      </c>
      <c r="F25" s="270">
        <v>686</v>
      </c>
      <c r="G25" s="194">
        <v>697</v>
      </c>
      <c r="H25" s="343">
        <v>53</v>
      </c>
      <c r="I25" s="243" t="s">
        <v>302</v>
      </c>
      <c r="J25" s="61">
        <f t="shared" si="0"/>
        <v>690</v>
      </c>
      <c r="K25" s="153">
        <f t="shared" si="1"/>
        <v>53</v>
      </c>
      <c r="L25" s="186">
        <f t="shared" si="2"/>
        <v>697</v>
      </c>
      <c r="M25" s="186">
        <f t="shared" si="3"/>
        <v>686</v>
      </c>
      <c r="N25" s="186">
        <f t="shared" si="4"/>
        <v>610</v>
      </c>
    </row>
    <row r="26" spans="1:14">
      <c r="A26" s="587" t="s">
        <v>118</v>
      </c>
      <c r="B26" s="588" t="s">
        <v>67</v>
      </c>
      <c r="C26" s="539">
        <v>2006</v>
      </c>
      <c r="D26" s="589" t="s">
        <v>12</v>
      </c>
      <c r="E26" s="282">
        <v>657</v>
      </c>
      <c r="F26" s="413">
        <v>682</v>
      </c>
      <c r="G26" s="194">
        <v>692</v>
      </c>
      <c r="H26" s="341">
        <v>53</v>
      </c>
      <c r="I26" s="881" t="s">
        <v>303</v>
      </c>
      <c r="J26" s="61">
        <f t="shared" si="0"/>
        <v>690</v>
      </c>
      <c r="K26" s="153">
        <f t="shared" si="1"/>
        <v>53</v>
      </c>
      <c r="L26" s="186">
        <f t="shared" si="2"/>
        <v>692</v>
      </c>
      <c r="M26" s="186">
        <f t="shared" si="3"/>
        <v>682</v>
      </c>
      <c r="N26" s="186">
        <f t="shared" si="4"/>
        <v>657</v>
      </c>
    </row>
    <row r="27" spans="1:14">
      <c r="A27" s="540" t="s">
        <v>276</v>
      </c>
      <c r="B27" s="549" t="s">
        <v>277</v>
      </c>
      <c r="C27" s="536">
        <v>2005</v>
      </c>
      <c r="D27" s="581" t="s">
        <v>47</v>
      </c>
      <c r="E27" s="277">
        <v>0</v>
      </c>
      <c r="F27" s="315">
        <v>652</v>
      </c>
      <c r="G27" s="316">
        <v>692</v>
      </c>
      <c r="H27" s="805">
        <v>53</v>
      </c>
      <c r="I27" s="882" t="s">
        <v>304</v>
      </c>
      <c r="J27" s="61">
        <f t="shared" si="0"/>
        <v>690</v>
      </c>
      <c r="K27" s="153">
        <f t="shared" si="1"/>
        <v>53</v>
      </c>
      <c r="L27" s="186">
        <f t="shared" si="2"/>
        <v>692</v>
      </c>
      <c r="M27" s="186">
        <f t="shared" si="3"/>
        <v>652</v>
      </c>
      <c r="N27" s="186">
        <f t="shared" si="4"/>
        <v>0</v>
      </c>
    </row>
    <row r="28" spans="1:14">
      <c r="A28" s="531" t="s">
        <v>195</v>
      </c>
      <c r="B28" s="532" t="s">
        <v>196</v>
      </c>
      <c r="C28" s="525">
        <v>2007</v>
      </c>
      <c r="D28" s="711" t="s">
        <v>43</v>
      </c>
      <c r="E28" s="277">
        <v>687</v>
      </c>
      <c r="F28" s="270">
        <v>683</v>
      </c>
      <c r="G28" s="194">
        <v>668</v>
      </c>
      <c r="H28" s="342">
        <v>51</v>
      </c>
      <c r="I28" s="882" t="s">
        <v>305</v>
      </c>
      <c r="J28" s="61">
        <f t="shared" si="0"/>
        <v>680</v>
      </c>
      <c r="K28" s="153">
        <f t="shared" si="1"/>
        <v>51</v>
      </c>
      <c r="L28" s="186">
        <f t="shared" si="2"/>
        <v>687</v>
      </c>
      <c r="M28" s="186">
        <f t="shared" si="3"/>
        <v>683</v>
      </c>
      <c r="N28" s="186">
        <f t="shared" si="4"/>
        <v>668</v>
      </c>
    </row>
    <row r="29" spans="1:14">
      <c r="A29" s="531" t="s">
        <v>197</v>
      </c>
      <c r="B29" s="532" t="s">
        <v>198</v>
      </c>
      <c r="C29" s="525">
        <v>2005</v>
      </c>
      <c r="D29" s="529" t="s">
        <v>165</v>
      </c>
      <c r="E29" s="277">
        <v>684</v>
      </c>
      <c r="F29" s="270">
        <v>676</v>
      </c>
      <c r="G29" s="194">
        <v>680</v>
      </c>
      <c r="H29" s="341">
        <v>51</v>
      </c>
      <c r="I29" s="243" t="s">
        <v>306</v>
      </c>
      <c r="J29" s="61">
        <f t="shared" si="0"/>
        <v>680</v>
      </c>
      <c r="K29" s="153">
        <f t="shared" si="1"/>
        <v>51</v>
      </c>
      <c r="L29" s="186">
        <f t="shared" si="2"/>
        <v>684</v>
      </c>
      <c r="M29" s="186">
        <f t="shared" si="3"/>
        <v>680</v>
      </c>
      <c r="N29" s="186">
        <f t="shared" si="4"/>
        <v>676</v>
      </c>
    </row>
    <row r="30" spans="1:14">
      <c r="A30" s="531" t="s">
        <v>126</v>
      </c>
      <c r="B30" s="532" t="s">
        <v>68</v>
      </c>
      <c r="C30" s="525">
        <v>2006</v>
      </c>
      <c r="D30" s="711" t="s">
        <v>43</v>
      </c>
      <c r="E30" s="282">
        <v>681</v>
      </c>
      <c r="F30" s="413">
        <v>660</v>
      </c>
      <c r="G30" s="194">
        <v>680</v>
      </c>
      <c r="H30" s="806">
        <v>51</v>
      </c>
      <c r="I30" s="882" t="s">
        <v>307</v>
      </c>
      <c r="J30" s="61">
        <f t="shared" si="0"/>
        <v>680</v>
      </c>
      <c r="K30" s="153">
        <f t="shared" si="1"/>
        <v>51</v>
      </c>
      <c r="L30" s="186">
        <f t="shared" si="2"/>
        <v>681</v>
      </c>
      <c r="M30" s="186">
        <f t="shared" si="3"/>
        <v>680</v>
      </c>
      <c r="N30" s="186">
        <f t="shared" si="4"/>
        <v>660</v>
      </c>
    </row>
    <row r="31" spans="1:14">
      <c r="A31" s="557" t="s">
        <v>172</v>
      </c>
      <c r="B31" s="613" t="s">
        <v>120</v>
      </c>
      <c r="C31" s="578">
        <v>2003</v>
      </c>
      <c r="D31" s="572" t="s">
        <v>171</v>
      </c>
      <c r="E31" s="277">
        <v>666</v>
      </c>
      <c r="F31" s="270">
        <v>671</v>
      </c>
      <c r="G31" s="316">
        <v>681</v>
      </c>
      <c r="H31" s="805">
        <v>51</v>
      </c>
      <c r="I31" s="243" t="s">
        <v>308</v>
      </c>
      <c r="J31" s="61">
        <f t="shared" si="0"/>
        <v>680</v>
      </c>
      <c r="K31" s="153">
        <f t="shared" si="1"/>
        <v>51</v>
      </c>
      <c r="L31" s="186">
        <f t="shared" si="2"/>
        <v>681</v>
      </c>
      <c r="M31" s="186">
        <f t="shared" si="3"/>
        <v>671</v>
      </c>
      <c r="N31" s="186">
        <f t="shared" si="4"/>
        <v>666</v>
      </c>
    </row>
    <row r="32" spans="1:14">
      <c r="A32" s="517" t="s">
        <v>222</v>
      </c>
      <c r="B32" s="518" t="s">
        <v>135</v>
      </c>
      <c r="C32" s="582">
        <v>2004</v>
      </c>
      <c r="D32" s="579" t="s">
        <v>282</v>
      </c>
      <c r="E32" s="277">
        <v>636</v>
      </c>
      <c r="F32" s="270">
        <v>636</v>
      </c>
      <c r="G32" s="293">
        <v>681</v>
      </c>
      <c r="H32" s="341">
        <v>51</v>
      </c>
      <c r="I32" s="881" t="s">
        <v>309</v>
      </c>
      <c r="J32" s="61">
        <f t="shared" si="0"/>
        <v>680</v>
      </c>
      <c r="K32" s="153">
        <f t="shared" si="1"/>
        <v>51</v>
      </c>
      <c r="L32" s="186">
        <f t="shared" si="2"/>
        <v>681</v>
      </c>
      <c r="M32" s="186">
        <f t="shared" si="3"/>
        <v>636</v>
      </c>
      <c r="N32" s="186">
        <f t="shared" si="4"/>
        <v>636</v>
      </c>
    </row>
    <row r="33" spans="1:14">
      <c r="A33" s="32" t="s">
        <v>238</v>
      </c>
      <c r="B33" s="34" t="s">
        <v>69</v>
      </c>
      <c r="C33" s="30">
        <v>2005</v>
      </c>
      <c r="D33" s="857" t="s">
        <v>236</v>
      </c>
      <c r="E33" s="277">
        <v>669</v>
      </c>
      <c r="F33" s="270">
        <v>672</v>
      </c>
      <c r="G33" s="194">
        <v>680</v>
      </c>
      <c r="H33" s="342">
        <v>51</v>
      </c>
      <c r="I33" s="882" t="s">
        <v>310</v>
      </c>
      <c r="J33" s="61">
        <f t="shared" si="0"/>
        <v>680</v>
      </c>
      <c r="K33" s="153">
        <f t="shared" si="1"/>
        <v>51</v>
      </c>
      <c r="L33" s="186">
        <f t="shared" si="2"/>
        <v>680</v>
      </c>
      <c r="M33" s="186">
        <f t="shared" si="3"/>
        <v>672</v>
      </c>
      <c r="N33" s="186">
        <f t="shared" si="4"/>
        <v>669</v>
      </c>
    </row>
    <row r="34" spans="1:14">
      <c r="A34" s="531" t="s">
        <v>174</v>
      </c>
      <c r="B34" s="532" t="s">
        <v>131</v>
      </c>
      <c r="C34" s="525">
        <v>2005</v>
      </c>
      <c r="D34" s="548" t="s">
        <v>171</v>
      </c>
      <c r="E34" s="282">
        <v>0</v>
      </c>
      <c r="F34" s="413">
        <v>637</v>
      </c>
      <c r="G34" s="194">
        <v>674</v>
      </c>
      <c r="H34" s="343">
        <v>49</v>
      </c>
      <c r="I34" s="882" t="s">
        <v>311</v>
      </c>
      <c r="J34" s="61">
        <f t="shared" si="0"/>
        <v>670</v>
      </c>
      <c r="K34" s="153">
        <f t="shared" si="1"/>
        <v>49</v>
      </c>
      <c r="L34" s="186">
        <f t="shared" si="2"/>
        <v>674</v>
      </c>
      <c r="M34" s="186">
        <f t="shared" si="3"/>
        <v>637</v>
      </c>
      <c r="N34" s="186">
        <f t="shared" si="4"/>
        <v>0</v>
      </c>
    </row>
    <row r="35" spans="1:14">
      <c r="A35" s="697" t="s">
        <v>220</v>
      </c>
      <c r="B35" s="765" t="s">
        <v>69</v>
      </c>
      <c r="C35" s="578">
        <v>2007</v>
      </c>
      <c r="D35" s="712" t="s">
        <v>113</v>
      </c>
      <c r="E35" s="277">
        <v>475</v>
      </c>
      <c r="F35" s="270">
        <v>663</v>
      </c>
      <c r="G35" s="883">
        <v>671</v>
      </c>
      <c r="H35" s="341">
        <v>49</v>
      </c>
      <c r="I35" s="243" t="s">
        <v>312</v>
      </c>
      <c r="J35" s="61">
        <f t="shared" si="0"/>
        <v>670</v>
      </c>
      <c r="K35" s="153">
        <f t="shared" si="1"/>
        <v>49</v>
      </c>
      <c r="L35" s="186">
        <f t="shared" si="2"/>
        <v>671</v>
      </c>
      <c r="M35" s="186">
        <f t="shared" si="3"/>
        <v>663</v>
      </c>
      <c r="N35" s="186">
        <f t="shared" si="4"/>
        <v>475</v>
      </c>
    </row>
    <row r="36" spans="1:14">
      <c r="A36" s="636" t="s">
        <v>272</v>
      </c>
      <c r="B36" s="637" t="s">
        <v>73</v>
      </c>
      <c r="C36" s="638">
        <v>2007</v>
      </c>
      <c r="D36" s="604" t="s">
        <v>270</v>
      </c>
      <c r="E36" s="277">
        <v>671</v>
      </c>
      <c r="F36" s="270">
        <v>663</v>
      </c>
      <c r="G36" s="194">
        <v>640</v>
      </c>
      <c r="H36" s="342">
        <v>49</v>
      </c>
      <c r="I36" s="881" t="s">
        <v>313</v>
      </c>
      <c r="J36" s="61">
        <f t="shared" si="0"/>
        <v>670</v>
      </c>
      <c r="K36" s="153">
        <f t="shared" si="1"/>
        <v>49</v>
      </c>
      <c r="L36" s="186">
        <f t="shared" si="2"/>
        <v>671</v>
      </c>
      <c r="M36" s="186">
        <f t="shared" si="3"/>
        <v>663</v>
      </c>
      <c r="N36" s="186">
        <f t="shared" si="4"/>
        <v>640</v>
      </c>
    </row>
    <row r="37" spans="1:14">
      <c r="A37" s="639" t="s">
        <v>148</v>
      </c>
      <c r="B37" s="559" t="s">
        <v>149</v>
      </c>
      <c r="C37" s="580">
        <v>2005</v>
      </c>
      <c r="D37" s="600" t="s">
        <v>83</v>
      </c>
      <c r="E37" s="277">
        <v>637</v>
      </c>
      <c r="F37" s="270">
        <v>670</v>
      </c>
      <c r="G37" s="194">
        <v>664</v>
      </c>
      <c r="H37" s="343">
        <v>49</v>
      </c>
      <c r="I37" s="882" t="s">
        <v>314</v>
      </c>
      <c r="J37" s="61">
        <f t="shared" si="0"/>
        <v>670</v>
      </c>
      <c r="K37" s="153">
        <f t="shared" si="1"/>
        <v>49</v>
      </c>
      <c r="L37" s="186">
        <f t="shared" si="2"/>
        <v>670</v>
      </c>
      <c r="M37" s="186">
        <f t="shared" si="3"/>
        <v>664</v>
      </c>
      <c r="N37" s="186">
        <f t="shared" si="4"/>
        <v>637</v>
      </c>
    </row>
    <row r="38" spans="1:14">
      <c r="A38" s="531" t="s">
        <v>130</v>
      </c>
      <c r="B38" s="532" t="s">
        <v>131</v>
      </c>
      <c r="C38" s="525">
        <v>2004</v>
      </c>
      <c r="D38" s="715" t="s">
        <v>89</v>
      </c>
      <c r="E38" s="282">
        <v>620</v>
      </c>
      <c r="F38" s="413">
        <v>640</v>
      </c>
      <c r="G38" s="194">
        <v>668</v>
      </c>
      <c r="H38" s="341">
        <v>47</v>
      </c>
      <c r="I38" s="882" t="s">
        <v>315</v>
      </c>
      <c r="J38" s="61">
        <f t="shared" si="0"/>
        <v>660</v>
      </c>
      <c r="K38" s="153">
        <f t="shared" si="1"/>
        <v>47</v>
      </c>
      <c r="L38" s="186">
        <f t="shared" si="2"/>
        <v>668</v>
      </c>
      <c r="M38" s="186">
        <f t="shared" si="3"/>
        <v>640</v>
      </c>
      <c r="N38" s="186">
        <f t="shared" si="4"/>
        <v>620</v>
      </c>
    </row>
    <row r="39" spans="1:14">
      <c r="A39" s="697" t="s">
        <v>219</v>
      </c>
      <c r="B39" s="765" t="s">
        <v>125</v>
      </c>
      <c r="C39" s="578">
        <v>2006</v>
      </c>
      <c r="D39" s="712" t="s">
        <v>113</v>
      </c>
      <c r="E39" s="277">
        <v>662</v>
      </c>
      <c r="F39" s="270">
        <v>667</v>
      </c>
      <c r="G39" s="883">
        <v>663</v>
      </c>
      <c r="H39" s="342">
        <v>47</v>
      </c>
      <c r="I39" s="243" t="s">
        <v>316</v>
      </c>
      <c r="J39" s="61">
        <f t="shared" ref="J39:J66" si="5">FLOOR(L39,10)</f>
        <v>660</v>
      </c>
      <c r="K39" s="153">
        <f t="shared" ref="K39:K66" si="6">IF(J39&lt;4.3,0,(J39-425)*0.2)</f>
        <v>47</v>
      </c>
      <c r="L39" s="186">
        <f t="shared" ref="L39:L66" si="7">MAX(E39:G39)</f>
        <v>667</v>
      </c>
      <c r="M39" s="186">
        <f t="shared" ref="M39:M66" si="8">SUM(E39:G39)-L39-N39</f>
        <v>663</v>
      </c>
      <c r="N39" s="186">
        <f t="shared" ref="N39:N66" si="9">MIN(E39:G39)</f>
        <v>662</v>
      </c>
    </row>
    <row r="40" spans="1:14">
      <c r="A40" s="531" t="s">
        <v>139</v>
      </c>
      <c r="B40" s="532" t="s">
        <v>74</v>
      </c>
      <c r="C40" s="577">
        <v>2005</v>
      </c>
      <c r="D40" s="529" t="s">
        <v>165</v>
      </c>
      <c r="E40" s="277">
        <v>656</v>
      </c>
      <c r="F40" s="270">
        <v>667</v>
      </c>
      <c r="G40" s="194">
        <v>656</v>
      </c>
      <c r="H40" s="341">
        <v>47</v>
      </c>
      <c r="I40" s="882" t="s">
        <v>317</v>
      </c>
      <c r="J40" s="61">
        <f t="shared" si="5"/>
        <v>660</v>
      </c>
      <c r="K40" s="153">
        <f t="shared" si="6"/>
        <v>47</v>
      </c>
      <c r="L40" s="186">
        <f t="shared" si="7"/>
        <v>667</v>
      </c>
      <c r="M40" s="186">
        <f t="shared" si="8"/>
        <v>656</v>
      </c>
      <c r="N40" s="186">
        <f t="shared" si="9"/>
        <v>656</v>
      </c>
    </row>
    <row r="41" spans="1:14">
      <c r="A41" s="22" t="s">
        <v>237</v>
      </c>
      <c r="B41" s="723" t="s">
        <v>71</v>
      </c>
      <c r="C41" s="30">
        <v>2006</v>
      </c>
      <c r="D41" s="126" t="s">
        <v>236</v>
      </c>
      <c r="E41" s="277">
        <v>661</v>
      </c>
      <c r="F41" s="270">
        <v>663</v>
      </c>
      <c r="G41" s="194">
        <v>661</v>
      </c>
      <c r="H41" s="342">
        <v>47</v>
      </c>
      <c r="I41" s="243" t="s">
        <v>318</v>
      </c>
      <c r="J41" s="61">
        <f t="shared" si="5"/>
        <v>660</v>
      </c>
      <c r="K41" s="153">
        <f t="shared" si="6"/>
        <v>47</v>
      </c>
      <c r="L41" s="186">
        <f t="shared" si="7"/>
        <v>663</v>
      </c>
      <c r="M41" s="186">
        <f t="shared" si="8"/>
        <v>661</v>
      </c>
      <c r="N41" s="186">
        <f t="shared" si="9"/>
        <v>661</v>
      </c>
    </row>
    <row r="42" spans="1:14">
      <c r="A42" s="531" t="s">
        <v>173</v>
      </c>
      <c r="B42" s="532" t="s">
        <v>167</v>
      </c>
      <c r="C42" s="525">
        <v>2004</v>
      </c>
      <c r="D42" s="711" t="s">
        <v>171</v>
      </c>
      <c r="E42" s="282">
        <v>640</v>
      </c>
      <c r="F42" s="413">
        <v>661</v>
      </c>
      <c r="G42" s="194">
        <v>659</v>
      </c>
      <c r="H42" s="341">
        <v>47</v>
      </c>
      <c r="I42" s="881" t="s">
        <v>319</v>
      </c>
      <c r="J42" s="61">
        <f t="shared" si="5"/>
        <v>660</v>
      </c>
      <c r="K42" s="153">
        <f t="shared" si="6"/>
        <v>47</v>
      </c>
      <c r="L42" s="186">
        <f t="shared" si="7"/>
        <v>661</v>
      </c>
      <c r="M42" s="186">
        <f t="shared" si="8"/>
        <v>659</v>
      </c>
      <c r="N42" s="186">
        <f t="shared" si="9"/>
        <v>640</v>
      </c>
    </row>
    <row r="43" spans="1:14">
      <c r="A43" s="557" t="s">
        <v>255</v>
      </c>
      <c r="B43" s="613" t="s">
        <v>69</v>
      </c>
      <c r="C43" s="578">
        <v>2006</v>
      </c>
      <c r="D43" s="720" t="s">
        <v>89</v>
      </c>
      <c r="E43" s="278">
        <v>660</v>
      </c>
      <c r="F43" s="809">
        <v>651</v>
      </c>
      <c r="G43" s="301">
        <v>0</v>
      </c>
      <c r="H43" s="805">
        <v>47</v>
      </c>
      <c r="I43" s="882" t="s">
        <v>320</v>
      </c>
      <c r="J43" s="61">
        <f t="shared" si="5"/>
        <v>660</v>
      </c>
      <c r="K43" s="153">
        <f t="shared" si="6"/>
        <v>47</v>
      </c>
      <c r="L43" s="186">
        <f t="shared" si="7"/>
        <v>660</v>
      </c>
      <c r="M43" s="186">
        <f t="shared" si="8"/>
        <v>651</v>
      </c>
      <c r="N43" s="186">
        <f t="shared" si="9"/>
        <v>0</v>
      </c>
    </row>
    <row r="44" spans="1:14">
      <c r="A44" s="531" t="s">
        <v>134</v>
      </c>
      <c r="B44" s="532" t="s">
        <v>81</v>
      </c>
      <c r="C44" s="525">
        <v>2004</v>
      </c>
      <c r="D44" s="711" t="s">
        <v>90</v>
      </c>
      <c r="E44" s="282">
        <v>659</v>
      </c>
      <c r="F44" s="270">
        <v>648</v>
      </c>
      <c r="G44" s="194">
        <v>652</v>
      </c>
      <c r="H44" s="341">
        <v>45</v>
      </c>
      <c r="I44" s="882" t="s">
        <v>321</v>
      </c>
      <c r="J44" s="61">
        <f t="shared" si="5"/>
        <v>650</v>
      </c>
      <c r="K44" s="153">
        <f t="shared" si="6"/>
        <v>45</v>
      </c>
      <c r="L44" s="186">
        <f t="shared" si="7"/>
        <v>659</v>
      </c>
      <c r="M44" s="186">
        <f t="shared" si="8"/>
        <v>652</v>
      </c>
      <c r="N44" s="186">
        <f t="shared" si="9"/>
        <v>648</v>
      </c>
    </row>
    <row r="45" spans="1:14">
      <c r="A45" s="531" t="s">
        <v>122</v>
      </c>
      <c r="B45" s="532" t="s">
        <v>88</v>
      </c>
      <c r="C45" s="577">
        <v>2004</v>
      </c>
      <c r="D45" s="589" t="s">
        <v>201</v>
      </c>
      <c r="E45" s="277">
        <v>658</v>
      </c>
      <c r="F45" s="270">
        <v>650</v>
      </c>
      <c r="G45" s="194">
        <v>628</v>
      </c>
      <c r="H45" s="342">
        <v>45</v>
      </c>
      <c r="I45" s="243" t="s">
        <v>322</v>
      </c>
      <c r="J45" s="61">
        <f t="shared" si="5"/>
        <v>650</v>
      </c>
      <c r="K45" s="153">
        <f t="shared" si="6"/>
        <v>45</v>
      </c>
      <c r="L45" s="186">
        <f t="shared" si="7"/>
        <v>658</v>
      </c>
      <c r="M45" s="186">
        <f t="shared" si="8"/>
        <v>650</v>
      </c>
      <c r="N45" s="186">
        <f t="shared" si="9"/>
        <v>628</v>
      </c>
    </row>
    <row r="46" spans="1:14">
      <c r="A46" s="531" t="s">
        <v>280</v>
      </c>
      <c r="B46" s="532" t="s">
        <v>281</v>
      </c>
      <c r="C46" s="525">
        <v>2007</v>
      </c>
      <c r="D46" s="715" t="s">
        <v>87</v>
      </c>
      <c r="E46" s="282">
        <v>0</v>
      </c>
      <c r="F46" s="413">
        <v>635</v>
      </c>
      <c r="G46" s="194">
        <v>656</v>
      </c>
      <c r="H46" s="341">
        <v>45</v>
      </c>
      <c r="I46" s="882" t="s">
        <v>323</v>
      </c>
      <c r="J46" s="61">
        <f t="shared" si="5"/>
        <v>650</v>
      </c>
      <c r="K46" s="153">
        <f t="shared" si="6"/>
        <v>45</v>
      </c>
      <c r="L46" s="186">
        <f t="shared" si="7"/>
        <v>656</v>
      </c>
      <c r="M46" s="186">
        <f t="shared" si="8"/>
        <v>635</v>
      </c>
      <c r="N46" s="186">
        <f t="shared" si="9"/>
        <v>0</v>
      </c>
    </row>
    <row r="47" spans="1:14">
      <c r="A47" s="697" t="s">
        <v>137</v>
      </c>
      <c r="B47" s="765" t="s">
        <v>138</v>
      </c>
      <c r="C47" s="578">
        <v>2005</v>
      </c>
      <c r="D47" s="712" t="s">
        <v>113</v>
      </c>
      <c r="E47" s="277">
        <v>625</v>
      </c>
      <c r="F47" s="270">
        <v>0</v>
      </c>
      <c r="G47" s="883">
        <v>656</v>
      </c>
      <c r="H47" s="805">
        <v>45</v>
      </c>
      <c r="I47" s="243" t="s">
        <v>324</v>
      </c>
      <c r="J47" s="61">
        <f t="shared" si="5"/>
        <v>650</v>
      </c>
      <c r="K47" s="153">
        <f t="shared" si="6"/>
        <v>45</v>
      </c>
      <c r="L47" s="186">
        <f t="shared" si="7"/>
        <v>656</v>
      </c>
      <c r="M47" s="186">
        <f t="shared" si="8"/>
        <v>625</v>
      </c>
      <c r="N47" s="186">
        <f t="shared" si="9"/>
        <v>0</v>
      </c>
    </row>
    <row r="48" spans="1:14">
      <c r="A48" s="517" t="s">
        <v>224</v>
      </c>
      <c r="B48" s="518" t="s">
        <v>149</v>
      </c>
      <c r="C48" s="582">
        <v>2005</v>
      </c>
      <c r="D48" s="579" t="s">
        <v>282</v>
      </c>
      <c r="E48" s="282">
        <v>629</v>
      </c>
      <c r="F48" s="271">
        <v>638</v>
      </c>
      <c r="G48" s="295">
        <v>651</v>
      </c>
      <c r="H48" s="342">
        <v>45</v>
      </c>
      <c r="I48" s="882" t="s">
        <v>325</v>
      </c>
      <c r="J48" s="61">
        <f t="shared" si="5"/>
        <v>650</v>
      </c>
      <c r="K48" s="153">
        <f t="shared" si="6"/>
        <v>45</v>
      </c>
      <c r="L48" s="186">
        <f t="shared" si="7"/>
        <v>651</v>
      </c>
      <c r="M48" s="186">
        <f t="shared" si="8"/>
        <v>638</v>
      </c>
      <c r="N48" s="186">
        <f t="shared" si="9"/>
        <v>629</v>
      </c>
    </row>
    <row r="49" spans="1:14">
      <c r="A49" s="517" t="s">
        <v>194</v>
      </c>
      <c r="B49" s="518" t="s">
        <v>120</v>
      </c>
      <c r="C49" s="582">
        <v>2004</v>
      </c>
      <c r="D49" s="579" t="s">
        <v>83</v>
      </c>
      <c r="E49" s="277">
        <v>636</v>
      </c>
      <c r="F49" s="281">
        <v>630</v>
      </c>
      <c r="G49" s="194">
        <v>648</v>
      </c>
      <c r="H49" s="343">
        <v>43</v>
      </c>
      <c r="I49" s="243" t="s">
        <v>326</v>
      </c>
      <c r="J49" s="61">
        <f t="shared" si="5"/>
        <v>640</v>
      </c>
      <c r="K49" s="153">
        <f t="shared" si="6"/>
        <v>43</v>
      </c>
      <c r="L49" s="186">
        <f t="shared" si="7"/>
        <v>648</v>
      </c>
      <c r="M49" s="186">
        <f t="shared" si="8"/>
        <v>636</v>
      </c>
      <c r="N49" s="186">
        <f t="shared" si="9"/>
        <v>630</v>
      </c>
    </row>
    <row r="50" spans="1:14">
      <c r="A50" s="531" t="s">
        <v>204</v>
      </c>
      <c r="B50" s="532" t="s">
        <v>205</v>
      </c>
      <c r="C50" s="525">
        <v>2005</v>
      </c>
      <c r="D50" s="589" t="s">
        <v>201</v>
      </c>
      <c r="E50" s="282">
        <v>634</v>
      </c>
      <c r="F50" s="413">
        <v>648</v>
      </c>
      <c r="G50" s="194">
        <v>0</v>
      </c>
      <c r="H50" s="341">
        <v>43</v>
      </c>
      <c r="I50" s="882" t="s">
        <v>327</v>
      </c>
      <c r="J50" s="61">
        <f t="shared" si="5"/>
        <v>640</v>
      </c>
      <c r="K50" s="153">
        <f t="shared" si="6"/>
        <v>43</v>
      </c>
      <c r="L50" s="186">
        <f t="shared" si="7"/>
        <v>648</v>
      </c>
      <c r="M50" s="186">
        <f t="shared" si="8"/>
        <v>634</v>
      </c>
      <c r="N50" s="186">
        <f t="shared" si="9"/>
        <v>0</v>
      </c>
    </row>
    <row r="51" spans="1:14">
      <c r="A51" s="557" t="s">
        <v>253</v>
      </c>
      <c r="B51" s="613" t="s">
        <v>254</v>
      </c>
      <c r="C51" s="578">
        <v>2003</v>
      </c>
      <c r="D51" s="712" t="s">
        <v>90</v>
      </c>
      <c r="E51" s="277">
        <v>626</v>
      </c>
      <c r="F51" s="270">
        <v>631</v>
      </c>
      <c r="G51" s="316">
        <v>647</v>
      </c>
      <c r="H51" s="805">
        <v>43</v>
      </c>
      <c r="I51" s="243" t="s">
        <v>328</v>
      </c>
      <c r="J51" s="61">
        <f t="shared" si="5"/>
        <v>640</v>
      </c>
      <c r="K51" s="153">
        <f t="shared" si="6"/>
        <v>43</v>
      </c>
      <c r="L51" s="186">
        <f t="shared" si="7"/>
        <v>647</v>
      </c>
      <c r="M51" s="186">
        <f t="shared" si="8"/>
        <v>631</v>
      </c>
      <c r="N51" s="186">
        <f t="shared" si="9"/>
        <v>626</v>
      </c>
    </row>
    <row r="52" spans="1:14">
      <c r="A52" s="531" t="s">
        <v>258</v>
      </c>
      <c r="B52" s="532" t="s">
        <v>73</v>
      </c>
      <c r="C52" s="525">
        <v>2004</v>
      </c>
      <c r="D52" s="711" t="s">
        <v>262</v>
      </c>
      <c r="E52" s="277">
        <v>619</v>
      </c>
      <c r="F52" s="270">
        <v>635</v>
      </c>
      <c r="G52" s="194">
        <v>644</v>
      </c>
      <c r="H52" s="341">
        <v>43</v>
      </c>
      <c r="I52" s="881" t="s">
        <v>329</v>
      </c>
      <c r="J52" s="61">
        <f t="shared" si="5"/>
        <v>640</v>
      </c>
      <c r="K52" s="153">
        <f t="shared" si="6"/>
        <v>43</v>
      </c>
      <c r="L52" s="186">
        <f t="shared" si="7"/>
        <v>644</v>
      </c>
      <c r="M52" s="186">
        <f t="shared" si="8"/>
        <v>635</v>
      </c>
      <c r="N52" s="186">
        <f t="shared" si="9"/>
        <v>619</v>
      </c>
    </row>
    <row r="53" spans="1:14">
      <c r="A53" s="531" t="s">
        <v>121</v>
      </c>
      <c r="B53" s="532" t="s">
        <v>119</v>
      </c>
      <c r="C53" s="525">
        <v>2005</v>
      </c>
      <c r="D53" s="589" t="s">
        <v>12</v>
      </c>
      <c r="E53" s="277">
        <v>632</v>
      </c>
      <c r="F53" s="270">
        <v>628</v>
      </c>
      <c r="G53" s="194">
        <v>643</v>
      </c>
      <c r="H53" s="342">
        <v>43</v>
      </c>
      <c r="I53" s="882" t="s">
        <v>330</v>
      </c>
      <c r="J53" s="61">
        <f t="shared" si="5"/>
        <v>640</v>
      </c>
      <c r="K53" s="153">
        <f t="shared" si="6"/>
        <v>43</v>
      </c>
      <c r="L53" s="186">
        <f t="shared" si="7"/>
        <v>643</v>
      </c>
      <c r="M53" s="186">
        <f t="shared" si="8"/>
        <v>632</v>
      </c>
      <c r="N53" s="186">
        <f t="shared" si="9"/>
        <v>628</v>
      </c>
    </row>
    <row r="54" spans="1:14">
      <c r="A54" s="531" t="s">
        <v>256</v>
      </c>
      <c r="B54" s="532" t="s">
        <v>257</v>
      </c>
      <c r="C54" s="525">
        <v>2003</v>
      </c>
      <c r="D54" s="711" t="s">
        <v>262</v>
      </c>
      <c r="E54" s="282">
        <v>629</v>
      </c>
      <c r="F54" s="413">
        <v>639</v>
      </c>
      <c r="G54" s="194">
        <v>642</v>
      </c>
      <c r="H54" s="341">
        <v>43</v>
      </c>
      <c r="I54" s="882" t="s">
        <v>331</v>
      </c>
      <c r="J54" s="61">
        <f t="shared" si="5"/>
        <v>640</v>
      </c>
      <c r="K54" s="153">
        <f t="shared" si="6"/>
        <v>43</v>
      </c>
      <c r="L54" s="186">
        <f t="shared" si="7"/>
        <v>642</v>
      </c>
      <c r="M54" s="186">
        <f t="shared" si="8"/>
        <v>639</v>
      </c>
      <c r="N54" s="186">
        <f t="shared" si="9"/>
        <v>629</v>
      </c>
    </row>
    <row r="55" spans="1:14">
      <c r="A55" s="823" t="s">
        <v>260</v>
      </c>
      <c r="B55" s="585" t="s">
        <v>261</v>
      </c>
      <c r="C55" s="578">
        <v>2007</v>
      </c>
      <c r="D55" s="712" t="s">
        <v>262</v>
      </c>
      <c r="E55" s="278">
        <v>618</v>
      </c>
      <c r="F55" s="271">
        <v>620</v>
      </c>
      <c r="G55" s="301">
        <v>640</v>
      </c>
      <c r="H55" s="342">
        <v>43</v>
      </c>
      <c r="I55" s="243" t="s">
        <v>332</v>
      </c>
      <c r="J55" s="61">
        <f t="shared" si="5"/>
        <v>640</v>
      </c>
      <c r="K55" s="153">
        <f t="shared" si="6"/>
        <v>43</v>
      </c>
      <c r="L55" s="186">
        <f t="shared" si="7"/>
        <v>640</v>
      </c>
      <c r="M55" s="186">
        <f t="shared" si="8"/>
        <v>620</v>
      </c>
      <c r="N55" s="186">
        <f t="shared" si="9"/>
        <v>618</v>
      </c>
    </row>
    <row r="56" spans="1:14">
      <c r="A56" s="587" t="s">
        <v>212</v>
      </c>
      <c r="B56" s="590" t="s">
        <v>213</v>
      </c>
      <c r="C56" s="617">
        <v>2007</v>
      </c>
      <c r="D56" s="604" t="s">
        <v>12</v>
      </c>
      <c r="E56" s="282">
        <v>617</v>
      </c>
      <c r="F56" s="281">
        <v>630</v>
      </c>
      <c r="G56" s="194">
        <v>639</v>
      </c>
      <c r="H56" s="341">
        <v>41</v>
      </c>
      <c r="I56" s="882" t="s">
        <v>333</v>
      </c>
      <c r="J56" s="61">
        <f t="shared" si="5"/>
        <v>630</v>
      </c>
      <c r="K56" s="153">
        <f t="shared" si="6"/>
        <v>41</v>
      </c>
      <c r="L56" s="186">
        <f t="shared" si="7"/>
        <v>639</v>
      </c>
      <c r="M56" s="186">
        <f t="shared" si="8"/>
        <v>630</v>
      </c>
      <c r="N56" s="186">
        <f t="shared" si="9"/>
        <v>617</v>
      </c>
    </row>
    <row r="57" spans="1:14">
      <c r="A57" s="531" t="s">
        <v>123</v>
      </c>
      <c r="B57" s="532" t="s">
        <v>71</v>
      </c>
      <c r="C57" s="525">
        <v>2005</v>
      </c>
      <c r="D57" s="589" t="s">
        <v>201</v>
      </c>
      <c r="E57" s="277">
        <v>595</v>
      </c>
      <c r="F57" s="270">
        <v>628</v>
      </c>
      <c r="G57" s="194">
        <v>639</v>
      </c>
      <c r="H57" s="341">
        <v>41</v>
      </c>
      <c r="I57" s="243" t="s">
        <v>334</v>
      </c>
      <c r="J57" s="61">
        <f t="shared" si="5"/>
        <v>630</v>
      </c>
      <c r="K57" s="153">
        <f t="shared" si="6"/>
        <v>41</v>
      </c>
      <c r="L57" s="186">
        <f t="shared" si="7"/>
        <v>639</v>
      </c>
      <c r="M57" s="186">
        <f t="shared" si="8"/>
        <v>628</v>
      </c>
      <c r="N57" s="186">
        <f t="shared" si="9"/>
        <v>595</v>
      </c>
    </row>
    <row r="58" spans="1:14">
      <c r="A58" s="607" t="s">
        <v>175</v>
      </c>
      <c r="B58" s="532" t="s">
        <v>119</v>
      </c>
      <c r="C58" s="525">
        <v>2005</v>
      </c>
      <c r="D58" s="548" t="s">
        <v>171</v>
      </c>
      <c r="E58" s="282">
        <v>628</v>
      </c>
      <c r="F58" s="413">
        <v>638</v>
      </c>
      <c r="G58" s="194">
        <v>637</v>
      </c>
      <c r="H58" s="806">
        <v>41</v>
      </c>
      <c r="I58" s="882" t="s">
        <v>335</v>
      </c>
      <c r="J58" s="61">
        <f t="shared" si="5"/>
        <v>630</v>
      </c>
      <c r="K58" s="153">
        <f t="shared" si="6"/>
        <v>41</v>
      </c>
      <c r="L58" s="186">
        <f t="shared" si="7"/>
        <v>638</v>
      </c>
      <c r="M58" s="186">
        <f t="shared" si="8"/>
        <v>637</v>
      </c>
      <c r="N58" s="186">
        <f t="shared" si="9"/>
        <v>628</v>
      </c>
    </row>
    <row r="59" spans="1:14">
      <c r="A59" s="540" t="s">
        <v>278</v>
      </c>
      <c r="B59" s="549" t="s">
        <v>78</v>
      </c>
      <c r="C59" s="536">
        <v>2006</v>
      </c>
      <c r="D59" s="878" t="s">
        <v>270</v>
      </c>
      <c r="E59" s="277">
        <v>621</v>
      </c>
      <c r="F59" s="809">
        <v>635</v>
      </c>
      <c r="G59" s="301">
        <v>621</v>
      </c>
      <c r="H59" s="805">
        <v>41</v>
      </c>
      <c r="I59" s="243" t="s">
        <v>336</v>
      </c>
      <c r="J59" s="61">
        <f t="shared" si="5"/>
        <v>630</v>
      </c>
      <c r="K59" s="153">
        <f t="shared" si="6"/>
        <v>41</v>
      </c>
      <c r="L59" s="186">
        <f t="shared" si="7"/>
        <v>635</v>
      </c>
      <c r="M59" s="186">
        <f t="shared" si="8"/>
        <v>621</v>
      </c>
      <c r="N59" s="186">
        <f t="shared" si="9"/>
        <v>621</v>
      </c>
    </row>
    <row r="60" spans="1:14">
      <c r="A60" s="531" t="s">
        <v>133</v>
      </c>
      <c r="B60" s="532" t="s">
        <v>71</v>
      </c>
      <c r="C60" s="525">
        <v>2003</v>
      </c>
      <c r="D60" s="722" t="s">
        <v>90</v>
      </c>
      <c r="E60" s="277">
        <v>591</v>
      </c>
      <c r="F60" s="270">
        <v>617</v>
      </c>
      <c r="G60" s="194">
        <v>629</v>
      </c>
      <c r="H60" s="342">
        <v>39</v>
      </c>
      <c r="I60" s="882" t="s">
        <v>337</v>
      </c>
      <c r="J60" s="61">
        <f t="shared" si="5"/>
        <v>620</v>
      </c>
      <c r="K60" s="153">
        <f t="shared" si="6"/>
        <v>39</v>
      </c>
      <c r="L60" s="186">
        <f t="shared" si="7"/>
        <v>629</v>
      </c>
      <c r="M60" s="186">
        <f t="shared" si="8"/>
        <v>617</v>
      </c>
      <c r="N60" s="186">
        <f t="shared" si="9"/>
        <v>591</v>
      </c>
    </row>
    <row r="61" spans="1:14">
      <c r="A61" s="531" t="s">
        <v>199</v>
      </c>
      <c r="B61" s="532" t="s">
        <v>200</v>
      </c>
      <c r="C61" s="525">
        <v>2005</v>
      </c>
      <c r="D61" s="529" t="s">
        <v>165</v>
      </c>
      <c r="E61" s="277">
        <v>616</v>
      </c>
      <c r="F61" s="270">
        <v>626</v>
      </c>
      <c r="G61" s="194">
        <v>0</v>
      </c>
      <c r="H61" s="343">
        <v>39</v>
      </c>
      <c r="I61" s="243" t="s">
        <v>338</v>
      </c>
      <c r="J61" s="61">
        <f t="shared" si="5"/>
        <v>620</v>
      </c>
      <c r="K61" s="153">
        <f t="shared" si="6"/>
        <v>39</v>
      </c>
      <c r="L61" s="186">
        <f t="shared" si="7"/>
        <v>626</v>
      </c>
      <c r="M61" s="186">
        <f t="shared" si="8"/>
        <v>616</v>
      </c>
      <c r="N61" s="186">
        <f t="shared" si="9"/>
        <v>0</v>
      </c>
    </row>
    <row r="62" spans="1:14">
      <c r="A62" s="517" t="s">
        <v>223</v>
      </c>
      <c r="B62" s="518" t="s">
        <v>78</v>
      </c>
      <c r="C62" s="582">
        <v>2007</v>
      </c>
      <c r="D62" s="579" t="s">
        <v>282</v>
      </c>
      <c r="E62" s="282">
        <v>591</v>
      </c>
      <c r="F62" s="413">
        <v>613</v>
      </c>
      <c r="G62" s="293">
        <v>623</v>
      </c>
      <c r="H62" s="341">
        <v>39</v>
      </c>
      <c r="I62" s="881" t="s">
        <v>339</v>
      </c>
      <c r="J62" s="61">
        <f t="shared" si="5"/>
        <v>620</v>
      </c>
      <c r="K62" s="153">
        <f t="shared" si="6"/>
        <v>39</v>
      </c>
      <c r="L62" s="186">
        <f t="shared" si="7"/>
        <v>623</v>
      </c>
      <c r="M62" s="186">
        <f t="shared" si="8"/>
        <v>613</v>
      </c>
      <c r="N62" s="186">
        <f t="shared" si="9"/>
        <v>591</v>
      </c>
    </row>
    <row r="63" spans="1:14">
      <c r="A63" s="557" t="s">
        <v>202</v>
      </c>
      <c r="B63" s="613" t="s">
        <v>203</v>
      </c>
      <c r="C63" s="578">
        <v>2005</v>
      </c>
      <c r="D63" s="591" t="s">
        <v>201</v>
      </c>
      <c r="E63" s="278">
        <v>538</v>
      </c>
      <c r="F63" s="271">
        <v>607</v>
      </c>
      <c r="G63" s="301">
        <v>598</v>
      </c>
      <c r="H63" s="342">
        <v>35</v>
      </c>
      <c r="I63" s="882" t="s">
        <v>340</v>
      </c>
      <c r="J63" s="61">
        <f t="shared" si="5"/>
        <v>600</v>
      </c>
      <c r="K63" s="153">
        <f t="shared" si="6"/>
        <v>35</v>
      </c>
      <c r="L63" s="186">
        <f t="shared" si="7"/>
        <v>607</v>
      </c>
      <c r="M63" s="186">
        <f t="shared" si="8"/>
        <v>598</v>
      </c>
      <c r="N63" s="186">
        <f t="shared" si="9"/>
        <v>538</v>
      </c>
    </row>
    <row r="64" spans="1:14">
      <c r="A64" s="531"/>
      <c r="B64" s="532"/>
      <c r="C64" s="525"/>
      <c r="D64" s="589"/>
      <c r="E64" s="282"/>
      <c r="F64" s="281"/>
      <c r="G64" s="194"/>
      <c r="H64" s="343"/>
      <c r="I64" s="243"/>
      <c r="J64" s="61">
        <f t="shared" si="5"/>
        <v>0</v>
      </c>
      <c r="K64" s="153">
        <f t="shared" si="6"/>
        <v>0</v>
      </c>
      <c r="L64" s="186">
        <f t="shared" si="7"/>
        <v>0</v>
      </c>
      <c r="M64" s="186">
        <f t="shared" si="8"/>
        <v>0</v>
      </c>
      <c r="N64" s="186">
        <f t="shared" si="9"/>
        <v>0</v>
      </c>
    </row>
    <row r="65" spans="1:14">
      <c r="A65" s="531"/>
      <c r="B65" s="532"/>
      <c r="C65" s="525"/>
      <c r="D65" s="713"/>
      <c r="E65" s="277"/>
      <c r="F65" s="270"/>
      <c r="G65" s="194"/>
      <c r="H65" s="343"/>
      <c r="I65" s="157"/>
      <c r="J65" s="61">
        <f t="shared" si="5"/>
        <v>0</v>
      </c>
      <c r="K65" s="153">
        <f t="shared" si="6"/>
        <v>0</v>
      </c>
      <c r="L65" s="186">
        <f t="shared" si="7"/>
        <v>0</v>
      </c>
      <c r="M65" s="186">
        <f t="shared" si="8"/>
        <v>0</v>
      </c>
      <c r="N65" s="186">
        <f t="shared" si="9"/>
        <v>0</v>
      </c>
    </row>
    <row r="66" spans="1:14" ht="15.75" thickBot="1">
      <c r="A66" s="586"/>
      <c r="B66" s="646"/>
      <c r="C66" s="645"/>
      <c r="D66" s="721"/>
      <c r="E66" s="278"/>
      <c r="F66" s="271"/>
      <c r="G66" s="302"/>
      <c r="H66" s="344"/>
      <c r="I66" s="157"/>
      <c r="J66" s="61">
        <f t="shared" si="5"/>
        <v>0</v>
      </c>
      <c r="K66" s="153">
        <f t="shared" si="6"/>
        <v>0</v>
      </c>
      <c r="L66" s="186">
        <f t="shared" si="7"/>
        <v>0</v>
      </c>
      <c r="M66" s="619">
        <f t="shared" si="8"/>
        <v>0</v>
      </c>
      <c r="N66" s="186">
        <f t="shared" si="9"/>
        <v>0</v>
      </c>
    </row>
    <row r="67" spans="1:14" ht="15.75" thickBot="1">
      <c r="A67" s="599"/>
      <c r="B67" s="602"/>
      <c r="C67" s="640"/>
      <c r="D67" s="600"/>
      <c r="E67" s="278"/>
      <c r="F67" s="271"/>
      <c r="G67" s="302"/>
      <c r="H67" s="41"/>
      <c r="I67" s="155"/>
      <c r="J67" s="61">
        <f t="shared" ref="J67" si="10">FLOOR(L67,10)</f>
        <v>0</v>
      </c>
      <c r="K67" s="153">
        <f t="shared" ref="K67" si="11">IF(J67&lt;4.3,0,(J67-425)*0.2)</f>
        <v>0</v>
      </c>
      <c r="L67" s="186">
        <f t="shared" ref="L67" si="12">MAX(E67:G67)</f>
        <v>0</v>
      </c>
      <c r="M67" s="619">
        <f t="shared" ref="M67" si="13">SUM(E67:G67)-L67-N67</f>
        <v>0</v>
      </c>
      <c r="N67" s="186">
        <f t="shared" ref="N67" si="14">MIN(E67:G67)</f>
        <v>0</v>
      </c>
    </row>
    <row r="68" spans="1:14" ht="15.75" thickBot="1">
      <c r="A68" s="67"/>
      <c r="B68" s="66"/>
      <c r="C68" s="65"/>
      <c r="D68" s="196"/>
      <c r="E68" s="209"/>
      <c r="F68" s="211"/>
      <c r="G68" s="211"/>
      <c r="H68" s="41"/>
      <c r="I68" s="243"/>
      <c r="J68" s="61">
        <f t="shared" ref="J68" si="15">FLOOR(L68,10)</f>
        <v>0</v>
      </c>
      <c r="K68" s="153">
        <f t="shared" ref="K68" si="16">IF(J68&lt;4.3,0,(J68-425)*0.2)</f>
        <v>0</v>
      </c>
      <c r="L68" s="186">
        <f t="shared" ref="L68" si="17">MAX(E68:G68)</f>
        <v>0</v>
      </c>
      <c r="M68" s="186">
        <f t="shared" ref="M68" si="18">SUM(E68:G68)-L68-N68</f>
        <v>0</v>
      </c>
      <c r="N68" s="186">
        <f t="shared" ref="N68" si="19">MIN(E68:G68)</f>
        <v>0</v>
      </c>
    </row>
    <row r="69" spans="1:14">
      <c r="C69" s="57"/>
      <c r="E69" s="210"/>
      <c r="F69" s="210"/>
      <c r="G69" s="210"/>
      <c r="H69" s="210"/>
      <c r="I69" s="210"/>
    </row>
  </sheetData>
  <sortState xmlns:xlrd2="http://schemas.microsoft.com/office/spreadsheetml/2017/richdata2" ref="A7:N66">
    <sortCondition descending="1" ref="H7:H66"/>
    <sortCondition descending="1" ref="L7:L66"/>
    <sortCondition descending="1" ref="M7:M66"/>
  </sortState>
  <mergeCells count="3">
    <mergeCell ref="A1:I1"/>
    <mergeCell ref="A4:I4"/>
    <mergeCell ref="F2:I2"/>
  </mergeCells>
  <phoneticPr fontId="76" type="noConversion"/>
  <conditionalFormatting sqref="E7:G68">
    <cfRule type="cellIs" dxfId="1" priority="8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71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  <pageSetUpPr fitToPage="1"/>
  </sheetPr>
  <dimension ref="A1:N73"/>
  <sheetViews>
    <sheetView zoomScale="130" zoomScaleNormal="130" workbookViewId="0">
      <selection activeCell="L4" sqref="L4"/>
    </sheetView>
  </sheetViews>
  <sheetFormatPr defaultRowHeight="15"/>
  <cols>
    <col min="1" max="1" width="14.140625" style="247" customWidth="1"/>
    <col min="2" max="2" width="11" customWidth="1"/>
    <col min="3" max="3" width="8.7109375" customWidth="1"/>
    <col min="4" max="4" width="31.28515625" customWidth="1"/>
    <col min="8" max="8" width="7.42578125" customWidth="1"/>
    <col min="10" max="10" width="7.28515625" customWidth="1"/>
    <col min="11" max="11" width="5.7109375" customWidth="1"/>
  </cols>
  <sheetData>
    <row r="1" spans="1:14" ht="23.25">
      <c r="A1" s="1105" t="s">
        <v>54</v>
      </c>
      <c r="B1" s="1105"/>
      <c r="C1" s="1105"/>
      <c r="D1" s="1105"/>
      <c r="E1" s="1105"/>
      <c r="F1" s="1105"/>
      <c r="G1" s="1105"/>
      <c r="H1" s="1105"/>
      <c r="I1" s="1105"/>
    </row>
    <row r="2" spans="1:14" ht="15.75">
      <c r="A2" s="245" t="s">
        <v>1</v>
      </c>
      <c r="G2" s="1079" t="s">
        <v>207</v>
      </c>
      <c r="H2" s="1080"/>
      <c r="I2" s="1080"/>
    </row>
    <row r="4" spans="1:14" ht="15.75">
      <c r="A4" s="246" t="s">
        <v>58</v>
      </c>
      <c r="B4" s="259"/>
      <c r="C4" s="53"/>
      <c r="D4" s="53"/>
      <c r="E4" s="53"/>
      <c r="F4" s="53"/>
      <c r="G4" s="53"/>
      <c r="H4" s="53"/>
      <c r="I4" s="53"/>
      <c r="J4">
        <v>997</v>
      </c>
      <c r="N4" s="1"/>
    </row>
    <row r="5" spans="1:14" ht="15.75" thickBot="1">
      <c r="A5" s="250"/>
      <c r="B5" s="52"/>
      <c r="C5" s="52"/>
      <c r="D5" s="52"/>
      <c r="E5" s="52"/>
      <c r="F5" s="52"/>
      <c r="G5" s="52"/>
      <c r="H5" s="52"/>
      <c r="I5" s="52"/>
      <c r="N5" s="1"/>
    </row>
    <row r="6" spans="1:14" ht="24" thickTop="1" thickBot="1">
      <c r="A6" s="260" t="s">
        <v>3</v>
      </c>
      <c r="B6" s="251" t="s">
        <v>4</v>
      </c>
      <c r="C6" s="49" t="s">
        <v>5</v>
      </c>
      <c r="D6" s="240" t="s">
        <v>6</v>
      </c>
      <c r="E6" s="47" t="s">
        <v>16</v>
      </c>
      <c r="F6" s="46" t="s">
        <v>17</v>
      </c>
      <c r="G6" s="46" t="s">
        <v>18</v>
      </c>
      <c r="H6" s="45" t="s">
        <v>31</v>
      </c>
      <c r="I6" s="44" t="s">
        <v>9</v>
      </c>
      <c r="J6" s="43"/>
      <c r="K6" s="139"/>
      <c r="L6" s="42">
        <v>1</v>
      </c>
      <c r="M6" s="42">
        <v>2</v>
      </c>
      <c r="N6" s="56">
        <v>3</v>
      </c>
    </row>
    <row r="7" spans="1:14">
      <c r="A7" s="531" t="s">
        <v>214</v>
      </c>
      <c r="B7" s="532" t="s">
        <v>215</v>
      </c>
      <c r="C7" s="525">
        <v>2006</v>
      </c>
      <c r="D7" s="719" t="s">
        <v>87</v>
      </c>
      <c r="E7" s="276">
        <v>1032</v>
      </c>
      <c r="F7" s="269">
        <v>1145</v>
      </c>
      <c r="G7" s="298">
        <v>1234</v>
      </c>
      <c r="H7" s="338">
        <v>73</v>
      </c>
      <c r="I7" s="158" t="s">
        <v>284</v>
      </c>
      <c r="J7" s="61">
        <f t="shared" ref="J7:J38" si="0">FLOOR(L7,10)</f>
        <v>1230</v>
      </c>
      <c r="K7">
        <f t="shared" ref="K7:K38" si="1">IF(J7&lt;5.1,0,(J7-500)*0.1)</f>
        <v>73</v>
      </c>
      <c r="L7" s="412">
        <f t="shared" ref="L7:L38" si="2">MAX(E7:G7)</f>
        <v>1234</v>
      </c>
      <c r="M7" s="412">
        <f t="shared" ref="M7:M38" si="3">SUM(E7:G7)-L7-N7</f>
        <v>1145</v>
      </c>
      <c r="N7" s="412">
        <f t="shared" ref="N7:N38" si="4">MIN(E7:G7)</f>
        <v>1032</v>
      </c>
    </row>
    <row r="8" spans="1:14">
      <c r="A8" s="517" t="s">
        <v>162</v>
      </c>
      <c r="B8" s="518" t="s">
        <v>67</v>
      </c>
      <c r="C8" s="582">
        <v>2005</v>
      </c>
      <c r="D8" s="579" t="s">
        <v>47</v>
      </c>
      <c r="E8" s="277">
        <v>1080</v>
      </c>
      <c r="F8" s="270">
        <v>1119</v>
      </c>
      <c r="G8" s="194">
        <v>1192</v>
      </c>
      <c r="H8" s="339">
        <v>69</v>
      </c>
      <c r="I8" s="881" t="s">
        <v>285</v>
      </c>
      <c r="J8" s="61">
        <f t="shared" si="0"/>
        <v>1190</v>
      </c>
      <c r="K8">
        <f t="shared" si="1"/>
        <v>69</v>
      </c>
      <c r="L8" s="412">
        <f t="shared" si="2"/>
        <v>1192</v>
      </c>
      <c r="M8" s="412">
        <f t="shared" si="3"/>
        <v>1119</v>
      </c>
      <c r="N8" s="412">
        <f t="shared" si="4"/>
        <v>1080</v>
      </c>
    </row>
    <row r="9" spans="1:14" ht="14.25" customHeight="1">
      <c r="A9" s="607" t="s">
        <v>136</v>
      </c>
      <c r="B9" s="866" t="s">
        <v>68</v>
      </c>
      <c r="C9" s="525">
        <v>2004</v>
      </c>
      <c r="D9" s="711" t="s">
        <v>113</v>
      </c>
      <c r="E9" s="277">
        <v>1072</v>
      </c>
      <c r="F9" s="270">
        <v>1098</v>
      </c>
      <c r="G9" s="293">
        <v>1183</v>
      </c>
      <c r="H9" s="336">
        <v>68</v>
      </c>
      <c r="I9" s="882" t="s">
        <v>286</v>
      </c>
      <c r="J9" s="61">
        <f t="shared" si="0"/>
        <v>1180</v>
      </c>
      <c r="K9">
        <f t="shared" si="1"/>
        <v>68</v>
      </c>
      <c r="L9" s="412">
        <f t="shared" si="2"/>
        <v>1183</v>
      </c>
      <c r="M9" s="412">
        <f t="shared" si="3"/>
        <v>1098</v>
      </c>
      <c r="N9" s="412">
        <f t="shared" si="4"/>
        <v>1072</v>
      </c>
    </row>
    <row r="10" spans="1:14">
      <c r="A10" s="517" t="s">
        <v>194</v>
      </c>
      <c r="B10" s="518" t="s">
        <v>242</v>
      </c>
      <c r="C10" s="582">
        <v>2004</v>
      </c>
      <c r="D10" s="579" t="s">
        <v>47</v>
      </c>
      <c r="E10" s="282">
        <v>722</v>
      </c>
      <c r="F10" s="413">
        <v>982</v>
      </c>
      <c r="G10" s="194">
        <v>1123</v>
      </c>
      <c r="H10" s="339">
        <v>62</v>
      </c>
      <c r="I10" s="882" t="s">
        <v>287</v>
      </c>
      <c r="J10" s="61">
        <f t="shared" si="0"/>
        <v>1120</v>
      </c>
      <c r="K10">
        <f t="shared" si="1"/>
        <v>62</v>
      </c>
      <c r="L10" s="412">
        <f t="shared" si="2"/>
        <v>1123</v>
      </c>
      <c r="M10" s="412">
        <f t="shared" si="3"/>
        <v>982</v>
      </c>
      <c r="N10" s="412">
        <f t="shared" si="4"/>
        <v>722</v>
      </c>
    </row>
    <row r="11" spans="1:14">
      <c r="A11" s="557" t="s">
        <v>172</v>
      </c>
      <c r="B11" s="585" t="s">
        <v>120</v>
      </c>
      <c r="C11" s="577">
        <v>2003</v>
      </c>
      <c r="D11" s="572" t="s">
        <v>171</v>
      </c>
      <c r="E11" s="277">
        <v>1005</v>
      </c>
      <c r="F11" s="277">
        <v>1055</v>
      </c>
      <c r="G11" s="804">
        <v>1116</v>
      </c>
      <c r="H11" s="807">
        <v>61</v>
      </c>
      <c r="I11" s="156" t="s">
        <v>288</v>
      </c>
      <c r="J11" s="61">
        <f t="shared" si="0"/>
        <v>1110</v>
      </c>
      <c r="K11">
        <f t="shared" si="1"/>
        <v>61</v>
      </c>
      <c r="L11" s="412">
        <f t="shared" si="2"/>
        <v>1116</v>
      </c>
      <c r="M11" s="412">
        <f t="shared" si="3"/>
        <v>1055</v>
      </c>
      <c r="N11" s="412">
        <f t="shared" si="4"/>
        <v>1005</v>
      </c>
    </row>
    <row r="12" spans="1:14">
      <c r="A12" s="557" t="s">
        <v>129</v>
      </c>
      <c r="B12" s="532" t="s">
        <v>72</v>
      </c>
      <c r="C12" s="525">
        <v>2005</v>
      </c>
      <c r="D12" s="715" t="s">
        <v>89</v>
      </c>
      <c r="E12" s="277">
        <v>1051</v>
      </c>
      <c r="F12" s="277">
        <v>1097</v>
      </c>
      <c r="G12" s="224">
        <v>1103</v>
      </c>
      <c r="H12" s="336">
        <v>60</v>
      </c>
      <c r="I12" s="881" t="s">
        <v>289</v>
      </c>
      <c r="J12" s="61">
        <f t="shared" si="0"/>
        <v>1100</v>
      </c>
      <c r="K12">
        <f t="shared" si="1"/>
        <v>60</v>
      </c>
      <c r="L12" s="412">
        <f t="shared" si="2"/>
        <v>1103</v>
      </c>
      <c r="M12" s="412">
        <f t="shared" si="3"/>
        <v>1097</v>
      </c>
      <c r="N12" s="412">
        <f t="shared" si="4"/>
        <v>1051</v>
      </c>
    </row>
    <row r="13" spans="1:14">
      <c r="A13" s="531" t="s">
        <v>70</v>
      </c>
      <c r="B13" s="585" t="s">
        <v>67</v>
      </c>
      <c r="C13" s="592">
        <v>2006</v>
      </c>
      <c r="D13" s="715" t="s">
        <v>87</v>
      </c>
      <c r="E13" s="277">
        <v>1063</v>
      </c>
      <c r="F13" s="277">
        <v>1102</v>
      </c>
      <c r="G13" s="224">
        <v>1058</v>
      </c>
      <c r="H13" s="334">
        <v>60</v>
      </c>
      <c r="I13" s="882" t="s">
        <v>290</v>
      </c>
      <c r="J13" s="61">
        <f t="shared" si="0"/>
        <v>1100</v>
      </c>
      <c r="K13">
        <f t="shared" si="1"/>
        <v>60</v>
      </c>
      <c r="L13" s="412">
        <f t="shared" si="2"/>
        <v>1102</v>
      </c>
      <c r="M13" s="412">
        <f t="shared" si="3"/>
        <v>1063</v>
      </c>
      <c r="N13" s="412">
        <f t="shared" si="4"/>
        <v>1058</v>
      </c>
    </row>
    <row r="14" spans="1:14">
      <c r="A14" s="531" t="s">
        <v>253</v>
      </c>
      <c r="B14" s="532" t="s">
        <v>254</v>
      </c>
      <c r="C14" s="525">
        <v>2003</v>
      </c>
      <c r="D14" s="711" t="s">
        <v>90</v>
      </c>
      <c r="E14" s="282">
        <v>1032</v>
      </c>
      <c r="F14" s="282">
        <v>971</v>
      </c>
      <c r="G14" s="224">
        <v>1051</v>
      </c>
      <c r="H14" s="339">
        <v>55</v>
      </c>
      <c r="I14" s="881" t="s">
        <v>291</v>
      </c>
      <c r="J14" s="61">
        <f t="shared" si="0"/>
        <v>1050</v>
      </c>
      <c r="K14">
        <f t="shared" si="1"/>
        <v>55</v>
      </c>
      <c r="L14" s="412">
        <f t="shared" si="2"/>
        <v>1051</v>
      </c>
      <c r="M14" s="412">
        <f t="shared" si="3"/>
        <v>1032</v>
      </c>
      <c r="N14" s="412">
        <f t="shared" si="4"/>
        <v>971</v>
      </c>
    </row>
    <row r="15" spans="1:14">
      <c r="A15" s="557" t="s">
        <v>173</v>
      </c>
      <c r="B15" s="613" t="s">
        <v>167</v>
      </c>
      <c r="C15" s="577">
        <v>2004</v>
      </c>
      <c r="D15" s="713" t="s">
        <v>171</v>
      </c>
      <c r="E15" s="277">
        <v>973</v>
      </c>
      <c r="F15" s="270">
        <v>1017</v>
      </c>
      <c r="G15" s="316">
        <v>1037</v>
      </c>
      <c r="H15" s="807">
        <v>53</v>
      </c>
      <c r="I15" s="882" t="s">
        <v>292</v>
      </c>
      <c r="J15" s="61">
        <f t="shared" si="0"/>
        <v>1030</v>
      </c>
      <c r="K15">
        <f t="shared" si="1"/>
        <v>53</v>
      </c>
      <c r="L15" s="412">
        <f t="shared" si="2"/>
        <v>1037</v>
      </c>
      <c r="M15" s="412">
        <f t="shared" si="3"/>
        <v>1017</v>
      </c>
      <c r="N15" s="412">
        <f t="shared" si="4"/>
        <v>973</v>
      </c>
    </row>
    <row r="16" spans="1:14">
      <c r="A16" s="614" t="s">
        <v>193</v>
      </c>
      <c r="B16" s="559" t="s">
        <v>80</v>
      </c>
      <c r="C16" s="582">
        <v>2004</v>
      </c>
      <c r="D16" s="579" t="s">
        <v>83</v>
      </c>
      <c r="E16" s="277">
        <v>981</v>
      </c>
      <c r="F16" s="270">
        <v>1026</v>
      </c>
      <c r="G16" s="194">
        <v>932</v>
      </c>
      <c r="H16" s="339">
        <v>52</v>
      </c>
      <c r="I16" s="157" t="s">
        <v>293</v>
      </c>
      <c r="J16" s="61">
        <f t="shared" si="0"/>
        <v>1020</v>
      </c>
      <c r="K16">
        <f t="shared" si="1"/>
        <v>52</v>
      </c>
      <c r="L16" s="412">
        <f t="shared" si="2"/>
        <v>1026</v>
      </c>
      <c r="M16" s="412">
        <f t="shared" si="3"/>
        <v>981</v>
      </c>
      <c r="N16" s="412">
        <f t="shared" si="4"/>
        <v>932</v>
      </c>
    </row>
    <row r="17" spans="1:14">
      <c r="A17" s="587" t="s">
        <v>118</v>
      </c>
      <c r="B17" s="588" t="s">
        <v>67</v>
      </c>
      <c r="C17" s="868">
        <v>2006</v>
      </c>
      <c r="D17" s="589" t="s">
        <v>12</v>
      </c>
      <c r="E17" s="277">
        <v>938</v>
      </c>
      <c r="F17" s="270">
        <v>0</v>
      </c>
      <c r="G17" s="194">
        <v>1012</v>
      </c>
      <c r="H17" s="336">
        <v>51</v>
      </c>
      <c r="I17" s="881" t="s">
        <v>294</v>
      </c>
      <c r="J17" s="61">
        <f t="shared" si="0"/>
        <v>1010</v>
      </c>
      <c r="K17">
        <f t="shared" si="1"/>
        <v>51</v>
      </c>
      <c r="L17" s="412">
        <f t="shared" si="2"/>
        <v>1012</v>
      </c>
      <c r="M17" s="412">
        <f t="shared" si="3"/>
        <v>938</v>
      </c>
      <c r="N17" s="412">
        <f t="shared" si="4"/>
        <v>0</v>
      </c>
    </row>
    <row r="18" spans="1:14">
      <c r="A18" s="531" t="s">
        <v>124</v>
      </c>
      <c r="B18" s="532" t="s">
        <v>125</v>
      </c>
      <c r="C18" s="525">
        <v>2006</v>
      </c>
      <c r="D18" s="711" t="s">
        <v>43</v>
      </c>
      <c r="E18" s="282">
        <v>822</v>
      </c>
      <c r="F18" s="413">
        <v>724</v>
      </c>
      <c r="G18" s="194">
        <v>1012</v>
      </c>
      <c r="H18" s="339">
        <v>51</v>
      </c>
      <c r="I18" s="882" t="s">
        <v>295</v>
      </c>
      <c r="J18" s="61">
        <f t="shared" si="0"/>
        <v>1010</v>
      </c>
      <c r="K18">
        <f t="shared" si="1"/>
        <v>51</v>
      </c>
      <c r="L18" s="412">
        <f t="shared" si="2"/>
        <v>1012</v>
      </c>
      <c r="M18" s="412">
        <f t="shared" si="3"/>
        <v>822</v>
      </c>
      <c r="N18" s="412">
        <f t="shared" si="4"/>
        <v>724</v>
      </c>
    </row>
    <row r="19" spans="1:14">
      <c r="A19" s="697" t="s">
        <v>175</v>
      </c>
      <c r="B19" s="613" t="s">
        <v>119</v>
      </c>
      <c r="C19" s="577">
        <v>2005</v>
      </c>
      <c r="D19" s="558" t="s">
        <v>171</v>
      </c>
      <c r="E19" s="277">
        <v>977</v>
      </c>
      <c r="F19" s="270">
        <v>1008</v>
      </c>
      <c r="G19" s="316">
        <v>1005</v>
      </c>
      <c r="H19" s="336">
        <v>50</v>
      </c>
      <c r="I19" s="882" t="s">
        <v>296</v>
      </c>
      <c r="J19" s="61">
        <f t="shared" si="0"/>
        <v>1000</v>
      </c>
      <c r="K19">
        <f t="shared" si="1"/>
        <v>50</v>
      </c>
      <c r="L19" s="412">
        <f t="shared" si="2"/>
        <v>1008</v>
      </c>
      <c r="M19" s="412">
        <f t="shared" si="3"/>
        <v>1005</v>
      </c>
      <c r="N19" s="412">
        <f t="shared" si="4"/>
        <v>977</v>
      </c>
    </row>
    <row r="20" spans="1:14">
      <c r="A20" s="32" t="s">
        <v>238</v>
      </c>
      <c r="B20" s="865" t="s">
        <v>69</v>
      </c>
      <c r="C20" s="872">
        <v>2005</v>
      </c>
      <c r="D20" s="857" t="s">
        <v>236</v>
      </c>
      <c r="E20" s="277">
        <v>857</v>
      </c>
      <c r="F20" s="270">
        <v>1005</v>
      </c>
      <c r="G20" s="194">
        <v>998</v>
      </c>
      <c r="H20" s="339">
        <v>50</v>
      </c>
      <c r="I20" s="156" t="s">
        <v>297</v>
      </c>
      <c r="J20" s="61">
        <f t="shared" si="0"/>
        <v>1000</v>
      </c>
      <c r="K20">
        <f t="shared" si="1"/>
        <v>50</v>
      </c>
      <c r="L20" s="412">
        <f t="shared" si="2"/>
        <v>1005</v>
      </c>
      <c r="M20" s="412">
        <f t="shared" si="3"/>
        <v>998</v>
      </c>
      <c r="N20" s="412">
        <f t="shared" si="4"/>
        <v>857</v>
      </c>
    </row>
    <row r="21" spans="1:14">
      <c r="A21" s="531" t="s">
        <v>130</v>
      </c>
      <c r="B21" s="593" t="s">
        <v>131</v>
      </c>
      <c r="C21" s="592">
        <v>2004</v>
      </c>
      <c r="D21" s="715" t="s">
        <v>89</v>
      </c>
      <c r="E21" s="277">
        <v>919</v>
      </c>
      <c r="F21" s="270">
        <v>867</v>
      </c>
      <c r="G21" s="194">
        <v>985</v>
      </c>
      <c r="H21" s="339">
        <v>48</v>
      </c>
      <c r="I21" s="881" t="s">
        <v>298</v>
      </c>
      <c r="J21" s="61">
        <f t="shared" si="0"/>
        <v>980</v>
      </c>
      <c r="K21">
        <f t="shared" si="1"/>
        <v>48</v>
      </c>
      <c r="L21" s="412">
        <f t="shared" si="2"/>
        <v>985</v>
      </c>
      <c r="M21" s="412">
        <f t="shared" si="3"/>
        <v>919</v>
      </c>
      <c r="N21" s="412">
        <f t="shared" si="4"/>
        <v>867</v>
      </c>
    </row>
    <row r="22" spans="1:14">
      <c r="A22" s="531" t="s">
        <v>134</v>
      </c>
      <c r="B22" s="532" t="s">
        <v>81</v>
      </c>
      <c r="C22" s="525">
        <v>2004</v>
      </c>
      <c r="D22" s="711" t="s">
        <v>90</v>
      </c>
      <c r="E22" s="282">
        <v>836</v>
      </c>
      <c r="F22" s="413">
        <v>947</v>
      </c>
      <c r="G22" s="194">
        <v>981</v>
      </c>
      <c r="H22" s="808">
        <v>48</v>
      </c>
      <c r="I22" s="882" t="s">
        <v>299</v>
      </c>
      <c r="J22" s="61">
        <f t="shared" si="0"/>
        <v>980</v>
      </c>
      <c r="K22">
        <f t="shared" si="1"/>
        <v>48</v>
      </c>
      <c r="L22" s="412">
        <f t="shared" si="2"/>
        <v>981</v>
      </c>
      <c r="M22" s="412">
        <f t="shared" si="3"/>
        <v>947</v>
      </c>
      <c r="N22" s="412">
        <f t="shared" si="4"/>
        <v>836</v>
      </c>
    </row>
    <row r="23" spans="1:14">
      <c r="A23" s="557" t="s">
        <v>122</v>
      </c>
      <c r="B23" s="613" t="s">
        <v>88</v>
      </c>
      <c r="C23" s="578">
        <v>2004</v>
      </c>
      <c r="D23" s="604" t="s">
        <v>201</v>
      </c>
      <c r="E23" s="277">
        <v>974</v>
      </c>
      <c r="F23" s="270">
        <v>902</v>
      </c>
      <c r="G23" s="316">
        <v>777</v>
      </c>
      <c r="H23" s="342">
        <v>47</v>
      </c>
      <c r="I23" s="881" t="s">
        <v>300</v>
      </c>
      <c r="J23" s="61">
        <f t="shared" si="0"/>
        <v>970</v>
      </c>
      <c r="K23">
        <f t="shared" si="1"/>
        <v>47</v>
      </c>
      <c r="L23" s="412">
        <f t="shared" si="2"/>
        <v>974</v>
      </c>
      <c r="M23" s="412">
        <f t="shared" si="3"/>
        <v>902</v>
      </c>
      <c r="N23" s="412">
        <f t="shared" si="4"/>
        <v>777</v>
      </c>
    </row>
    <row r="24" spans="1:14">
      <c r="A24" s="557" t="s">
        <v>255</v>
      </c>
      <c r="B24" s="532" t="s">
        <v>69</v>
      </c>
      <c r="C24" s="525">
        <v>2006</v>
      </c>
      <c r="D24" s="715" t="s">
        <v>89</v>
      </c>
      <c r="E24" s="277">
        <v>926</v>
      </c>
      <c r="F24" s="270">
        <v>953</v>
      </c>
      <c r="G24" s="194">
        <v>967</v>
      </c>
      <c r="H24" s="334">
        <v>46</v>
      </c>
      <c r="I24" s="882" t="s">
        <v>301</v>
      </c>
      <c r="J24" s="61">
        <f t="shared" si="0"/>
        <v>960</v>
      </c>
      <c r="K24">
        <f t="shared" si="1"/>
        <v>46</v>
      </c>
      <c r="L24" s="412">
        <f t="shared" si="2"/>
        <v>967</v>
      </c>
      <c r="M24" s="412">
        <f t="shared" si="3"/>
        <v>953</v>
      </c>
      <c r="N24" s="412">
        <f t="shared" si="4"/>
        <v>926</v>
      </c>
    </row>
    <row r="25" spans="1:14">
      <c r="A25" s="517" t="s">
        <v>163</v>
      </c>
      <c r="B25" s="518" t="s">
        <v>164</v>
      </c>
      <c r="C25" s="582">
        <v>2004</v>
      </c>
      <c r="D25" s="579" t="s">
        <v>47</v>
      </c>
      <c r="E25" s="277">
        <v>767</v>
      </c>
      <c r="F25" s="270">
        <v>897</v>
      </c>
      <c r="G25" s="194">
        <v>967</v>
      </c>
      <c r="H25" s="347">
        <v>46</v>
      </c>
      <c r="I25" s="157" t="s">
        <v>302</v>
      </c>
      <c r="J25" s="61">
        <f t="shared" si="0"/>
        <v>960</v>
      </c>
      <c r="K25">
        <f t="shared" si="1"/>
        <v>46</v>
      </c>
      <c r="L25" s="412">
        <f t="shared" si="2"/>
        <v>967</v>
      </c>
      <c r="M25" s="412">
        <f t="shared" si="3"/>
        <v>897</v>
      </c>
      <c r="N25" s="412">
        <f t="shared" si="4"/>
        <v>767</v>
      </c>
    </row>
    <row r="26" spans="1:14">
      <c r="A26" s="32" t="s">
        <v>237</v>
      </c>
      <c r="B26" s="867" t="s">
        <v>71</v>
      </c>
      <c r="C26" s="30">
        <v>2006</v>
      </c>
      <c r="D26" s="126" t="s">
        <v>236</v>
      </c>
      <c r="E26" s="282">
        <v>952</v>
      </c>
      <c r="F26" s="780">
        <v>841</v>
      </c>
      <c r="G26" s="194">
        <v>953</v>
      </c>
      <c r="H26" s="339">
        <v>45</v>
      </c>
      <c r="I26" s="881" t="s">
        <v>303</v>
      </c>
      <c r="J26" s="61">
        <f t="shared" si="0"/>
        <v>950</v>
      </c>
      <c r="K26">
        <f t="shared" si="1"/>
        <v>45</v>
      </c>
      <c r="L26" s="412">
        <f t="shared" si="2"/>
        <v>953</v>
      </c>
      <c r="M26" s="412">
        <f t="shared" si="3"/>
        <v>952</v>
      </c>
      <c r="N26" s="412">
        <f t="shared" si="4"/>
        <v>841</v>
      </c>
    </row>
    <row r="27" spans="1:14">
      <c r="A27" s="557" t="s">
        <v>132</v>
      </c>
      <c r="B27" s="613" t="s">
        <v>73</v>
      </c>
      <c r="C27" s="578">
        <v>2005</v>
      </c>
      <c r="D27" s="716" t="s">
        <v>87</v>
      </c>
      <c r="E27" s="277">
        <v>845</v>
      </c>
      <c r="F27" s="270">
        <v>0</v>
      </c>
      <c r="G27" s="316">
        <v>953</v>
      </c>
      <c r="H27" s="336">
        <v>45</v>
      </c>
      <c r="I27" s="882" t="s">
        <v>304</v>
      </c>
      <c r="J27" s="61">
        <f t="shared" si="0"/>
        <v>950</v>
      </c>
      <c r="K27">
        <f t="shared" si="1"/>
        <v>45</v>
      </c>
      <c r="L27" s="412">
        <f t="shared" si="2"/>
        <v>953</v>
      </c>
      <c r="M27" s="412">
        <f t="shared" si="3"/>
        <v>845</v>
      </c>
      <c r="N27" s="412">
        <f t="shared" si="4"/>
        <v>0</v>
      </c>
    </row>
    <row r="28" spans="1:14">
      <c r="A28" s="32" t="s">
        <v>283</v>
      </c>
      <c r="B28" s="34" t="s">
        <v>239</v>
      </c>
      <c r="C28" s="30">
        <v>2006</v>
      </c>
      <c r="D28" s="126" t="s">
        <v>236</v>
      </c>
      <c r="E28" s="277">
        <v>945</v>
      </c>
      <c r="F28" s="270">
        <v>925</v>
      </c>
      <c r="G28" s="194">
        <v>948</v>
      </c>
      <c r="H28" s="339">
        <v>44</v>
      </c>
      <c r="I28" s="882" t="s">
        <v>305</v>
      </c>
      <c r="J28" s="61">
        <f t="shared" si="0"/>
        <v>940</v>
      </c>
      <c r="K28">
        <f t="shared" si="1"/>
        <v>44</v>
      </c>
      <c r="L28" s="412">
        <f t="shared" si="2"/>
        <v>948</v>
      </c>
      <c r="M28" s="412">
        <f t="shared" si="3"/>
        <v>945</v>
      </c>
      <c r="N28" s="412">
        <f t="shared" si="4"/>
        <v>925</v>
      </c>
    </row>
    <row r="29" spans="1:14">
      <c r="A29" s="531" t="s">
        <v>126</v>
      </c>
      <c r="B29" s="532" t="s">
        <v>68</v>
      </c>
      <c r="C29" s="525">
        <v>2006</v>
      </c>
      <c r="D29" s="711" t="s">
        <v>43</v>
      </c>
      <c r="E29" s="277">
        <v>924</v>
      </c>
      <c r="F29" s="270">
        <v>788</v>
      </c>
      <c r="G29" s="194">
        <v>947</v>
      </c>
      <c r="H29" s="336">
        <v>44</v>
      </c>
      <c r="I29" s="156" t="s">
        <v>306</v>
      </c>
      <c r="J29" s="511">
        <f t="shared" si="0"/>
        <v>940</v>
      </c>
      <c r="K29">
        <f t="shared" si="1"/>
        <v>44</v>
      </c>
      <c r="L29" s="412">
        <f t="shared" si="2"/>
        <v>947</v>
      </c>
      <c r="M29" s="412">
        <f t="shared" si="3"/>
        <v>924</v>
      </c>
      <c r="N29" s="412">
        <f t="shared" si="4"/>
        <v>788</v>
      </c>
    </row>
    <row r="30" spans="1:14">
      <c r="A30" s="531" t="s">
        <v>174</v>
      </c>
      <c r="B30" s="532" t="s">
        <v>131</v>
      </c>
      <c r="C30" s="525">
        <v>2005</v>
      </c>
      <c r="D30" s="548" t="s">
        <v>171</v>
      </c>
      <c r="E30" s="282">
        <v>727</v>
      </c>
      <c r="F30" s="413">
        <v>859</v>
      </c>
      <c r="G30" s="194">
        <v>934</v>
      </c>
      <c r="H30" s="339">
        <v>43</v>
      </c>
      <c r="I30" s="881" t="s">
        <v>307</v>
      </c>
      <c r="J30" s="511">
        <f t="shared" si="0"/>
        <v>930</v>
      </c>
      <c r="K30">
        <f t="shared" si="1"/>
        <v>43</v>
      </c>
      <c r="L30" s="412">
        <f t="shared" si="2"/>
        <v>934</v>
      </c>
      <c r="M30" s="412">
        <f t="shared" si="3"/>
        <v>859</v>
      </c>
      <c r="N30" s="412">
        <f t="shared" si="4"/>
        <v>727</v>
      </c>
    </row>
    <row r="31" spans="1:14">
      <c r="A31" s="772" t="s">
        <v>212</v>
      </c>
      <c r="B31" s="794" t="s">
        <v>213</v>
      </c>
      <c r="C31" s="617">
        <v>2007</v>
      </c>
      <c r="D31" s="604" t="s">
        <v>12</v>
      </c>
      <c r="E31" s="277">
        <v>907</v>
      </c>
      <c r="F31" s="270">
        <v>750</v>
      </c>
      <c r="G31" s="316">
        <v>927</v>
      </c>
      <c r="H31" s="336">
        <v>42</v>
      </c>
      <c r="I31" s="882" t="s">
        <v>308</v>
      </c>
      <c r="J31" s="61">
        <f t="shared" si="0"/>
        <v>920</v>
      </c>
      <c r="K31">
        <f t="shared" si="1"/>
        <v>42</v>
      </c>
      <c r="L31" s="412">
        <f t="shared" si="2"/>
        <v>927</v>
      </c>
      <c r="M31" s="412">
        <f t="shared" si="3"/>
        <v>907</v>
      </c>
      <c r="N31" s="412">
        <f t="shared" si="4"/>
        <v>750</v>
      </c>
    </row>
    <row r="32" spans="1:14">
      <c r="A32" s="531" t="s">
        <v>127</v>
      </c>
      <c r="B32" s="532" t="s">
        <v>128</v>
      </c>
      <c r="C32" s="525">
        <v>2004</v>
      </c>
      <c r="D32" s="715" t="s">
        <v>89</v>
      </c>
      <c r="E32" s="277">
        <v>925</v>
      </c>
      <c r="F32" s="270">
        <v>882</v>
      </c>
      <c r="G32" s="194">
        <v>0</v>
      </c>
      <c r="H32" s="339">
        <v>42</v>
      </c>
      <c r="I32" s="881" t="s">
        <v>309</v>
      </c>
      <c r="J32" s="61">
        <f t="shared" si="0"/>
        <v>920</v>
      </c>
      <c r="K32">
        <f t="shared" si="1"/>
        <v>42</v>
      </c>
      <c r="L32" s="412">
        <f t="shared" si="2"/>
        <v>925</v>
      </c>
      <c r="M32" s="412">
        <f t="shared" si="3"/>
        <v>882</v>
      </c>
      <c r="N32" s="412">
        <f t="shared" si="4"/>
        <v>0</v>
      </c>
    </row>
    <row r="33" spans="1:14">
      <c r="A33" s="517" t="s">
        <v>148</v>
      </c>
      <c r="B33" s="518" t="s">
        <v>149</v>
      </c>
      <c r="C33" s="582">
        <v>2005</v>
      </c>
      <c r="D33" s="579" t="s">
        <v>83</v>
      </c>
      <c r="E33" s="277">
        <v>907</v>
      </c>
      <c r="F33" s="270">
        <v>921</v>
      </c>
      <c r="G33" s="194">
        <v>916</v>
      </c>
      <c r="H33" s="336">
        <v>42</v>
      </c>
      <c r="I33" s="882" t="s">
        <v>310</v>
      </c>
      <c r="J33" s="61">
        <f t="shared" si="0"/>
        <v>920</v>
      </c>
      <c r="K33">
        <f t="shared" si="1"/>
        <v>42</v>
      </c>
      <c r="L33" s="412">
        <f t="shared" si="2"/>
        <v>921</v>
      </c>
      <c r="M33" s="412">
        <f t="shared" si="3"/>
        <v>916</v>
      </c>
      <c r="N33" s="412">
        <f t="shared" si="4"/>
        <v>907</v>
      </c>
    </row>
    <row r="34" spans="1:14">
      <c r="A34" s="531" t="s">
        <v>166</v>
      </c>
      <c r="B34" s="532" t="s">
        <v>167</v>
      </c>
      <c r="C34" s="525">
        <v>2005</v>
      </c>
      <c r="D34" s="529" t="s">
        <v>165</v>
      </c>
      <c r="E34" s="282">
        <v>0</v>
      </c>
      <c r="F34" s="413">
        <v>916</v>
      </c>
      <c r="G34" s="194">
        <v>808</v>
      </c>
      <c r="H34" s="339">
        <v>41</v>
      </c>
      <c r="I34" s="157" t="s">
        <v>311</v>
      </c>
      <c r="J34" s="61">
        <f t="shared" si="0"/>
        <v>910</v>
      </c>
      <c r="K34">
        <f t="shared" si="1"/>
        <v>41</v>
      </c>
      <c r="L34" s="412">
        <f t="shared" si="2"/>
        <v>916</v>
      </c>
      <c r="M34" s="412">
        <f t="shared" si="3"/>
        <v>808</v>
      </c>
      <c r="N34" s="412">
        <f t="shared" si="4"/>
        <v>0</v>
      </c>
    </row>
    <row r="35" spans="1:14">
      <c r="A35" s="557" t="s">
        <v>121</v>
      </c>
      <c r="B35" s="613" t="s">
        <v>119</v>
      </c>
      <c r="C35" s="578">
        <v>2005</v>
      </c>
      <c r="D35" s="604" t="s">
        <v>12</v>
      </c>
      <c r="E35" s="277">
        <v>796</v>
      </c>
      <c r="F35" s="270">
        <v>908</v>
      </c>
      <c r="G35" s="316">
        <v>908</v>
      </c>
      <c r="H35" s="807">
        <v>40</v>
      </c>
      <c r="I35" s="881" t="s">
        <v>312</v>
      </c>
      <c r="J35" s="61">
        <f t="shared" si="0"/>
        <v>900</v>
      </c>
      <c r="K35">
        <f t="shared" si="1"/>
        <v>40</v>
      </c>
      <c r="L35" s="412">
        <f t="shared" si="2"/>
        <v>908</v>
      </c>
      <c r="M35" s="412">
        <f t="shared" si="3"/>
        <v>908</v>
      </c>
      <c r="N35" s="412">
        <f t="shared" si="4"/>
        <v>796</v>
      </c>
    </row>
    <row r="36" spans="1:14">
      <c r="A36" s="869" t="s">
        <v>194</v>
      </c>
      <c r="B36" s="870" t="s">
        <v>120</v>
      </c>
      <c r="C36" s="871">
        <v>2004</v>
      </c>
      <c r="D36" s="600" t="s">
        <v>83</v>
      </c>
      <c r="E36" s="277">
        <v>809</v>
      </c>
      <c r="F36" s="270">
        <v>814</v>
      </c>
      <c r="G36" s="194">
        <v>908</v>
      </c>
      <c r="H36" s="339">
        <v>40</v>
      </c>
      <c r="I36" s="882" t="s">
        <v>313</v>
      </c>
      <c r="J36" s="61">
        <f t="shared" si="0"/>
        <v>900</v>
      </c>
      <c r="K36">
        <f t="shared" si="1"/>
        <v>40</v>
      </c>
      <c r="L36" s="412">
        <f t="shared" si="2"/>
        <v>908</v>
      </c>
      <c r="M36" s="412">
        <f t="shared" si="3"/>
        <v>814</v>
      </c>
      <c r="N36" s="412">
        <f t="shared" si="4"/>
        <v>809</v>
      </c>
    </row>
    <row r="37" spans="1:14">
      <c r="A37" s="662" t="s">
        <v>259</v>
      </c>
      <c r="B37" s="593" t="s">
        <v>74</v>
      </c>
      <c r="C37" s="592">
        <v>2005</v>
      </c>
      <c r="D37" s="712" t="s">
        <v>262</v>
      </c>
      <c r="E37" s="277">
        <v>764</v>
      </c>
      <c r="F37" s="270">
        <v>897</v>
      </c>
      <c r="G37" s="194">
        <v>895</v>
      </c>
      <c r="H37" s="339">
        <v>39</v>
      </c>
      <c r="I37" s="882" t="s">
        <v>314</v>
      </c>
      <c r="J37" s="61">
        <f t="shared" si="0"/>
        <v>890</v>
      </c>
      <c r="K37">
        <f t="shared" si="1"/>
        <v>39</v>
      </c>
      <c r="L37" s="412">
        <f t="shared" si="2"/>
        <v>897</v>
      </c>
      <c r="M37" s="412">
        <f t="shared" si="3"/>
        <v>895</v>
      </c>
      <c r="N37" s="412">
        <f t="shared" si="4"/>
        <v>764</v>
      </c>
    </row>
    <row r="38" spans="1:14">
      <c r="A38" s="531" t="s">
        <v>139</v>
      </c>
      <c r="B38" s="532" t="s">
        <v>74</v>
      </c>
      <c r="C38" s="525">
        <v>2005</v>
      </c>
      <c r="D38" s="529" t="s">
        <v>165</v>
      </c>
      <c r="E38" s="282">
        <v>848</v>
      </c>
      <c r="F38" s="413">
        <v>896</v>
      </c>
      <c r="G38" s="194">
        <v>896</v>
      </c>
      <c r="H38" s="808">
        <v>39</v>
      </c>
      <c r="I38" s="156" t="s">
        <v>315</v>
      </c>
      <c r="J38" s="61">
        <f t="shared" si="0"/>
        <v>890</v>
      </c>
      <c r="K38">
        <f t="shared" si="1"/>
        <v>39</v>
      </c>
      <c r="L38" s="412">
        <f t="shared" si="2"/>
        <v>896</v>
      </c>
      <c r="M38" s="412">
        <f t="shared" si="3"/>
        <v>896</v>
      </c>
      <c r="N38" s="412">
        <f t="shared" si="4"/>
        <v>848</v>
      </c>
    </row>
    <row r="39" spans="1:14">
      <c r="A39" s="540" t="s">
        <v>273</v>
      </c>
      <c r="B39" s="549" t="s">
        <v>196</v>
      </c>
      <c r="C39" s="536">
        <v>2007</v>
      </c>
      <c r="D39" s="604" t="s">
        <v>270</v>
      </c>
      <c r="E39" s="277">
        <v>896</v>
      </c>
      <c r="F39" s="270">
        <v>879</v>
      </c>
      <c r="G39" s="316">
        <v>892</v>
      </c>
      <c r="H39" s="336">
        <v>39</v>
      </c>
      <c r="I39" s="881" t="s">
        <v>316</v>
      </c>
      <c r="J39" s="61">
        <f t="shared" ref="J39:J66" si="5">FLOOR(L39,10)</f>
        <v>890</v>
      </c>
      <c r="K39">
        <f t="shared" ref="K39:K62" si="6">IF(J39&lt;5.1,0,(J39-500)*0.1)</f>
        <v>39</v>
      </c>
      <c r="L39" s="412">
        <f t="shared" ref="L39:L66" si="7">MAX(E39:G39)</f>
        <v>896</v>
      </c>
      <c r="M39" s="412">
        <f t="shared" ref="M39:M66" si="8">SUM(E39:G39)-L39-N39</f>
        <v>892</v>
      </c>
      <c r="N39" s="412">
        <f t="shared" ref="N39:N66" si="9">MIN(E39:G39)</f>
        <v>879</v>
      </c>
    </row>
    <row r="40" spans="1:14" ht="15.75" customHeight="1">
      <c r="A40" s="531" t="s">
        <v>195</v>
      </c>
      <c r="B40" s="532" t="s">
        <v>196</v>
      </c>
      <c r="C40" s="577">
        <v>2007</v>
      </c>
      <c r="D40" s="711" t="s">
        <v>43</v>
      </c>
      <c r="E40" s="277">
        <v>879</v>
      </c>
      <c r="F40" s="270">
        <v>893</v>
      </c>
      <c r="G40" s="194">
        <v>887</v>
      </c>
      <c r="H40" s="339">
        <v>39</v>
      </c>
      <c r="I40" s="882" t="s">
        <v>317</v>
      </c>
      <c r="J40" s="61">
        <f t="shared" si="5"/>
        <v>890</v>
      </c>
      <c r="K40">
        <f t="shared" si="6"/>
        <v>39</v>
      </c>
      <c r="L40" s="412">
        <f t="shared" si="7"/>
        <v>893</v>
      </c>
      <c r="M40" s="412">
        <f t="shared" si="8"/>
        <v>887</v>
      </c>
      <c r="N40" s="412">
        <f t="shared" si="9"/>
        <v>879</v>
      </c>
    </row>
    <row r="41" spans="1:14">
      <c r="A41" s="540" t="s">
        <v>147</v>
      </c>
      <c r="B41" s="549" t="s">
        <v>168</v>
      </c>
      <c r="C41" s="582">
        <v>2005</v>
      </c>
      <c r="D41" s="579" t="s">
        <v>83</v>
      </c>
      <c r="E41" s="277">
        <v>849</v>
      </c>
      <c r="F41" s="270">
        <v>0</v>
      </c>
      <c r="G41" s="194">
        <v>872</v>
      </c>
      <c r="H41" s="339">
        <v>37</v>
      </c>
      <c r="I41" s="881" t="s">
        <v>318</v>
      </c>
      <c r="J41" s="61">
        <f t="shared" si="5"/>
        <v>870</v>
      </c>
      <c r="K41">
        <f t="shared" si="6"/>
        <v>37</v>
      </c>
      <c r="L41" s="412">
        <f t="shared" si="7"/>
        <v>872</v>
      </c>
      <c r="M41" s="412">
        <f t="shared" si="8"/>
        <v>849</v>
      </c>
      <c r="N41" s="412">
        <f t="shared" si="9"/>
        <v>0</v>
      </c>
    </row>
    <row r="42" spans="1:14">
      <c r="A42" s="531" t="s">
        <v>272</v>
      </c>
      <c r="B42" s="524" t="s">
        <v>73</v>
      </c>
      <c r="C42" s="525">
        <v>2007</v>
      </c>
      <c r="D42" s="589" t="s">
        <v>270</v>
      </c>
      <c r="E42" s="282">
        <v>828</v>
      </c>
      <c r="F42" s="413">
        <v>0</v>
      </c>
      <c r="G42" s="194">
        <v>864</v>
      </c>
      <c r="H42" s="808">
        <v>36</v>
      </c>
      <c r="I42" s="882" t="s">
        <v>319</v>
      </c>
      <c r="J42" s="61">
        <f t="shared" si="5"/>
        <v>860</v>
      </c>
      <c r="K42">
        <f t="shared" si="6"/>
        <v>36</v>
      </c>
      <c r="L42" s="412">
        <f t="shared" si="7"/>
        <v>864</v>
      </c>
      <c r="M42" s="412">
        <f t="shared" si="8"/>
        <v>828</v>
      </c>
      <c r="N42" s="412">
        <f t="shared" si="9"/>
        <v>0</v>
      </c>
    </row>
    <row r="43" spans="1:14">
      <c r="A43" s="540" t="s">
        <v>271</v>
      </c>
      <c r="B43" s="549" t="s">
        <v>71</v>
      </c>
      <c r="C43" s="536">
        <v>2005</v>
      </c>
      <c r="D43" s="604" t="s">
        <v>270</v>
      </c>
      <c r="E43" s="277">
        <v>721</v>
      </c>
      <c r="F43" s="271">
        <v>857</v>
      </c>
      <c r="G43" s="301">
        <v>863</v>
      </c>
      <c r="H43" s="336">
        <v>36</v>
      </c>
      <c r="I43" s="157" t="s">
        <v>320</v>
      </c>
      <c r="J43" s="61">
        <f t="shared" si="5"/>
        <v>860</v>
      </c>
      <c r="K43">
        <f t="shared" si="6"/>
        <v>36</v>
      </c>
      <c r="L43" s="412">
        <f t="shared" si="7"/>
        <v>863</v>
      </c>
      <c r="M43" s="412">
        <f t="shared" si="8"/>
        <v>857</v>
      </c>
      <c r="N43" s="412">
        <f t="shared" si="9"/>
        <v>721</v>
      </c>
    </row>
    <row r="44" spans="1:14">
      <c r="A44" s="607" t="s">
        <v>220</v>
      </c>
      <c r="B44" s="698" t="s">
        <v>69</v>
      </c>
      <c r="C44" s="525">
        <v>2007</v>
      </c>
      <c r="D44" s="711" t="s">
        <v>113</v>
      </c>
      <c r="E44" s="277">
        <v>804</v>
      </c>
      <c r="F44" s="281">
        <v>857</v>
      </c>
      <c r="G44" s="293">
        <v>709</v>
      </c>
      <c r="H44" s="334">
        <v>35</v>
      </c>
      <c r="I44" s="881" t="s">
        <v>321</v>
      </c>
      <c r="J44" s="61">
        <f t="shared" si="5"/>
        <v>850</v>
      </c>
      <c r="K44">
        <f t="shared" si="6"/>
        <v>35</v>
      </c>
      <c r="L44" s="412">
        <f t="shared" si="7"/>
        <v>857</v>
      </c>
      <c r="M44" s="412">
        <f t="shared" si="8"/>
        <v>804</v>
      </c>
      <c r="N44" s="412">
        <f t="shared" si="9"/>
        <v>709</v>
      </c>
    </row>
    <row r="45" spans="1:14">
      <c r="A45" s="517" t="s">
        <v>276</v>
      </c>
      <c r="B45" s="518" t="s">
        <v>277</v>
      </c>
      <c r="C45" s="620">
        <v>2005</v>
      </c>
      <c r="D45" s="579" t="s">
        <v>47</v>
      </c>
      <c r="E45" s="277">
        <v>746</v>
      </c>
      <c r="F45" s="270">
        <v>832</v>
      </c>
      <c r="G45" s="194">
        <v>856</v>
      </c>
      <c r="H45" s="339">
        <v>35</v>
      </c>
      <c r="I45" s="882" t="s">
        <v>322</v>
      </c>
      <c r="J45" s="61">
        <f t="shared" si="5"/>
        <v>850</v>
      </c>
      <c r="K45">
        <f t="shared" si="6"/>
        <v>35</v>
      </c>
      <c r="L45" s="412">
        <f t="shared" si="7"/>
        <v>856</v>
      </c>
      <c r="M45" s="412">
        <f t="shared" si="8"/>
        <v>832</v>
      </c>
      <c r="N45" s="412">
        <f t="shared" si="9"/>
        <v>746</v>
      </c>
    </row>
    <row r="46" spans="1:14">
      <c r="A46" s="531" t="s">
        <v>123</v>
      </c>
      <c r="B46" s="532" t="s">
        <v>71</v>
      </c>
      <c r="C46" s="525">
        <v>2005</v>
      </c>
      <c r="D46" s="589" t="s">
        <v>201</v>
      </c>
      <c r="E46" s="282">
        <v>852</v>
      </c>
      <c r="F46" s="413">
        <v>739</v>
      </c>
      <c r="G46" s="194">
        <v>840</v>
      </c>
      <c r="H46" s="806">
        <v>35</v>
      </c>
      <c r="I46" s="882" t="s">
        <v>323</v>
      </c>
      <c r="J46" s="61">
        <f t="shared" si="5"/>
        <v>850</v>
      </c>
      <c r="K46">
        <f t="shared" si="6"/>
        <v>35</v>
      </c>
      <c r="L46" s="412">
        <f t="shared" si="7"/>
        <v>852</v>
      </c>
      <c r="M46" s="412">
        <f t="shared" si="8"/>
        <v>840</v>
      </c>
      <c r="N46" s="412">
        <f t="shared" si="9"/>
        <v>739</v>
      </c>
    </row>
    <row r="47" spans="1:14">
      <c r="A47" s="22" t="s">
        <v>240</v>
      </c>
      <c r="B47" s="879" t="s">
        <v>140</v>
      </c>
      <c r="C47" s="31">
        <v>2006</v>
      </c>
      <c r="D47" s="197" t="s">
        <v>236</v>
      </c>
      <c r="E47" s="277">
        <v>0</v>
      </c>
      <c r="F47" s="270">
        <v>811</v>
      </c>
      <c r="G47" s="316">
        <v>836</v>
      </c>
      <c r="H47" s="807">
        <v>33</v>
      </c>
      <c r="I47" s="156" t="s">
        <v>324</v>
      </c>
      <c r="J47" s="61">
        <f t="shared" si="5"/>
        <v>830</v>
      </c>
      <c r="K47">
        <f t="shared" si="6"/>
        <v>33</v>
      </c>
      <c r="L47" s="412">
        <f t="shared" si="7"/>
        <v>836</v>
      </c>
      <c r="M47" s="412">
        <f t="shared" si="8"/>
        <v>811</v>
      </c>
      <c r="N47" s="412">
        <f t="shared" si="9"/>
        <v>0</v>
      </c>
    </row>
    <row r="48" spans="1:14">
      <c r="A48" s="517" t="s">
        <v>221</v>
      </c>
      <c r="B48" s="518" t="s">
        <v>119</v>
      </c>
      <c r="C48" s="582">
        <v>2005</v>
      </c>
      <c r="D48" s="579" t="s">
        <v>282</v>
      </c>
      <c r="E48" s="282">
        <v>836</v>
      </c>
      <c r="F48" s="281">
        <v>655</v>
      </c>
      <c r="G48" s="295">
        <v>731</v>
      </c>
      <c r="H48" s="339">
        <v>33</v>
      </c>
      <c r="I48" s="881" t="s">
        <v>325</v>
      </c>
      <c r="J48" s="61">
        <f t="shared" si="5"/>
        <v>830</v>
      </c>
      <c r="K48">
        <f t="shared" si="6"/>
        <v>33</v>
      </c>
      <c r="L48" s="412">
        <f t="shared" si="7"/>
        <v>836</v>
      </c>
      <c r="M48" s="412">
        <f t="shared" si="8"/>
        <v>731</v>
      </c>
      <c r="N48" s="412">
        <f t="shared" si="9"/>
        <v>655</v>
      </c>
    </row>
    <row r="49" spans="1:14">
      <c r="A49" s="531" t="s">
        <v>258</v>
      </c>
      <c r="B49" s="532" t="s">
        <v>73</v>
      </c>
      <c r="C49" s="525">
        <v>2004</v>
      </c>
      <c r="D49" s="711" t="s">
        <v>262</v>
      </c>
      <c r="E49" s="277">
        <v>827</v>
      </c>
      <c r="F49" s="270">
        <v>0</v>
      </c>
      <c r="G49" s="194">
        <v>831</v>
      </c>
      <c r="H49" s="339">
        <v>33</v>
      </c>
      <c r="I49" s="882" t="s">
        <v>326</v>
      </c>
      <c r="J49" s="61">
        <f t="shared" si="5"/>
        <v>830</v>
      </c>
      <c r="K49">
        <f t="shared" si="6"/>
        <v>33</v>
      </c>
      <c r="L49" s="412">
        <f t="shared" si="7"/>
        <v>831</v>
      </c>
      <c r="M49" s="412">
        <f t="shared" si="8"/>
        <v>827</v>
      </c>
      <c r="N49" s="412">
        <f t="shared" si="9"/>
        <v>0</v>
      </c>
    </row>
    <row r="50" spans="1:14">
      <c r="A50" s="517" t="s">
        <v>222</v>
      </c>
      <c r="B50" s="518" t="s">
        <v>135</v>
      </c>
      <c r="C50" s="582">
        <v>2004</v>
      </c>
      <c r="D50" s="579" t="s">
        <v>282</v>
      </c>
      <c r="E50" s="282">
        <v>830</v>
      </c>
      <c r="F50" s="413">
        <v>768</v>
      </c>
      <c r="G50" s="293">
        <v>722</v>
      </c>
      <c r="H50" s="808">
        <v>33</v>
      </c>
      <c r="I50" s="881" t="s">
        <v>327</v>
      </c>
      <c r="J50" s="61">
        <f t="shared" si="5"/>
        <v>830</v>
      </c>
      <c r="K50">
        <f t="shared" si="6"/>
        <v>33</v>
      </c>
      <c r="L50" s="412">
        <f t="shared" si="7"/>
        <v>830</v>
      </c>
      <c r="M50" s="412">
        <f t="shared" si="8"/>
        <v>768</v>
      </c>
      <c r="N50" s="412">
        <f t="shared" si="9"/>
        <v>722</v>
      </c>
    </row>
    <row r="51" spans="1:14">
      <c r="A51" s="697" t="s">
        <v>137</v>
      </c>
      <c r="B51" s="765" t="s">
        <v>138</v>
      </c>
      <c r="C51" s="578">
        <v>2005</v>
      </c>
      <c r="D51" s="712" t="s">
        <v>113</v>
      </c>
      <c r="E51" s="277">
        <v>821</v>
      </c>
      <c r="F51" s="270">
        <v>752</v>
      </c>
      <c r="G51" s="883">
        <v>829</v>
      </c>
      <c r="H51" s="336">
        <v>32</v>
      </c>
      <c r="I51" s="882" t="s">
        <v>328</v>
      </c>
      <c r="J51" s="61">
        <f t="shared" si="5"/>
        <v>820</v>
      </c>
      <c r="K51">
        <f t="shared" si="6"/>
        <v>32</v>
      </c>
      <c r="L51" s="412">
        <f t="shared" si="7"/>
        <v>829</v>
      </c>
      <c r="M51" s="412">
        <f t="shared" si="8"/>
        <v>821</v>
      </c>
      <c r="N51" s="412">
        <f t="shared" si="9"/>
        <v>752</v>
      </c>
    </row>
    <row r="52" spans="1:14">
      <c r="A52" s="531" t="s">
        <v>280</v>
      </c>
      <c r="B52" s="532" t="s">
        <v>281</v>
      </c>
      <c r="C52" s="525">
        <v>2007</v>
      </c>
      <c r="D52" s="715" t="s">
        <v>87</v>
      </c>
      <c r="E52" s="277">
        <v>825</v>
      </c>
      <c r="F52" s="270">
        <v>752</v>
      </c>
      <c r="G52" s="194">
        <v>696</v>
      </c>
      <c r="H52" s="339">
        <v>32</v>
      </c>
      <c r="I52" s="157" t="s">
        <v>329</v>
      </c>
      <c r="J52" s="61">
        <f t="shared" si="5"/>
        <v>820</v>
      </c>
      <c r="K52">
        <f t="shared" si="6"/>
        <v>32</v>
      </c>
      <c r="L52" s="412">
        <f t="shared" si="7"/>
        <v>825</v>
      </c>
      <c r="M52" s="412">
        <f t="shared" si="8"/>
        <v>752</v>
      </c>
      <c r="N52" s="412">
        <f t="shared" si="9"/>
        <v>696</v>
      </c>
    </row>
    <row r="53" spans="1:14">
      <c r="A53" s="607" t="s">
        <v>219</v>
      </c>
      <c r="B53" s="698" t="s">
        <v>125</v>
      </c>
      <c r="C53" s="525">
        <v>2006</v>
      </c>
      <c r="D53" s="711" t="s">
        <v>113</v>
      </c>
      <c r="E53" s="277">
        <v>818</v>
      </c>
      <c r="F53" s="270">
        <v>574</v>
      </c>
      <c r="G53" s="293">
        <v>0</v>
      </c>
      <c r="H53" s="339">
        <v>31</v>
      </c>
      <c r="I53" s="881" t="s">
        <v>330</v>
      </c>
      <c r="J53" s="61">
        <f t="shared" si="5"/>
        <v>810</v>
      </c>
      <c r="K53">
        <f t="shared" si="6"/>
        <v>31</v>
      </c>
      <c r="L53" s="412">
        <f t="shared" si="7"/>
        <v>818</v>
      </c>
      <c r="M53" s="412">
        <f t="shared" si="8"/>
        <v>574</v>
      </c>
      <c r="N53" s="412">
        <f t="shared" si="9"/>
        <v>0</v>
      </c>
    </row>
    <row r="54" spans="1:14">
      <c r="A54" s="531" t="s">
        <v>256</v>
      </c>
      <c r="B54" s="532" t="s">
        <v>257</v>
      </c>
      <c r="C54" s="525">
        <v>2003</v>
      </c>
      <c r="D54" s="711" t="s">
        <v>262</v>
      </c>
      <c r="E54" s="282">
        <v>764</v>
      </c>
      <c r="F54" s="413">
        <v>676</v>
      </c>
      <c r="G54" s="194">
        <v>814</v>
      </c>
      <c r="H54" s="808">
        <v>31</v>
      </c>
      <c r="I54" s="882" t="s">
        <v>331</v>
      </c>
      <c r="J54" s="61">
        <f t="shared" si="5"/>
        <v>810</v>
      </c>
      <c r="K54">
        <f t="shared" si="6"/>
        <v>31</v>
      </c>
      <c r="L54" s="412">
        <f t="shared" si="7"/>
        <v>814</v>
      </c>
      <c r="M54" s="412">
        <f t="shared" si="8"/>
        <v>764</v>
      </c>
      <c r="N54" s="412">
        <f t="shared" si="9"/>
        <v>676</v>
      </c>
    </row>
    <row r="55" spans="1:14">
      <c r="A55" s="614" t="s">
        <v>278</v>
      </c>
      <c r="B55" s="555" t="s">
        <v>78</v>
      </c>
      <c r="C55" s="536">
        <v>2006</v>
      </c>
      <c r="D55" s="604" t="s">
        <v>270</v>
      </c>
      <c r="E55" s="277">
        <v>665</v>
      </c>
      <c r="F55" s="809">
        <v>795</v>
      </c>
      <c r="G55" s="301">
        <v>681</v>
      </c>
      <c r="H55" s="336">
        <v>29</v>
      </c>
      <c r="I55" s="882" t="s">
        <v>332</v>
      </c>
      <c r="J55" s="61">
        <f t="shared" si="5"/>
        <v>790</v>
      </c>
      <c r="K55">
        <f t="shared" si="6"/>
        <v>29</v>
      </c>
      <c r="L55" s="412">
        <f t="shared" si="7"/>
        <v>795</v>
      </c>
      <c r="M55" s="412">
        <f t="shared" si="8"/>
        <v>681</v>
      </c>
      <c r="N55" s="412">
        <f t="shared" si="9"/>
        <v>665</v>
      </c>
    </row>
    <row r="56" spans="1:14">
      <c r="A56" s="531" t="s">
        <v>204</v>
      </c>
      <c r="B56" s="532" t="s">
        <v>205</v>
      </c>
      <c r="C56" s="578">
        <v>2005</v>
      </c>
      <c r="D56" s="604" t="s">
        <v>201</v>
      </c>
      <c r="E56" s="277">
        <v>0</v>
      </c>
      <c r="F56" s="270">
        <v>793</v>
      </c>
      <c r="G56" s="194">
        <v>769</v>
      </c>
      <c r="H56" s="341">
        <v>29</v>
      </c>
      <c r="I56" s="156" t="s">
        <v>333</v>
      </c>
      <c r="J56" s="61">
        <f t="shared" si="5"/>
        <v>790</v>
      </c>
      <c r="K56">
        <f t="shared" si="6"/>
        <v>29</v>
      </c>
      <c r="L56" s="412">
        <f t="shared" si="7"/>
        <v>793</v>
      </c>
      <c r="M56" s="412">
        <f t="shared" si="8"/>
        <v>769</v>
      </c>
      <c r="N56" s="412">
        <f t="shared" si="9"/>
        <v>0</v>
      </c>
    </row>
    <row r="57" spans="1:14">
      <c r="A57" s="531" t="s">
        <v>199</v>
      </c>
      <c r="B57" s="532" t="s">
        <v>200</v>
      </c>
      <c r="C57" s="525">
        <v>2005</v>
      </c>
      <c r="D57" s="529" t="s">
        <v>165</v>
      </c>
      <c r="E57" s="277">
        <v>752</v>
      </c>
      <c r="F57" s="270">
        <v>782</v>
      </c>
      <c r="G57" s="194">
        <v>787</v>
      </c>
      <c r="H57" s="336">
        <v>28</v>
      </c>
      <c r="I57" s="881" t="s">
        <v>334</v>
      </c>
      <c r="J57" s="511">
        <f t="shared" si="5"/>
        <v>780</v>
      </c>
      <c r="K57">
        <f t="shared" si="6"/>
        <v>28</v>
      </c>
      <c r="L57" s="412">
        <f t="shared" si="7"/>
        <v>787</v>
      </c>
      <c r="M57" s="412">
        <f t="shared" si="8"/>
        <v>782</v>
      </c>
      <c r="N57" s="412">
        <f t="shared" si="9"/>
        <v>752</v>
      </c>
    </row>
    <row r="58" spans="1:14">
      <c r="A58" s="517" t="s">
        <v>223</v>
      </c>
      <c r="B58" s="518" t="s">
        <v>78</v>
      </c>
      <c r="C58" s="582">
        <v>2007</v>
      </c>
      <c r="D58" s="579" t="s">
        <v>282</v>
      </c>
      <c r="E58" s="282">
        <v>722</v>
      </c>
      <c r="F58" s="413">
        <v>0</v>
      </c>
      <c r="G58" s="293">
        <v>783</v>
      </c>
      <c r="H58" s="339">
        <v>28</v>
      </c>
      <c r="I58" s="882" t="s">
        <v>335</v>
      </c>
      <c r="J58" s="61">
        <f t="shared" si="5"/>
        <v>780</v>
      </c>
      <c r="K58">
        <f t="shared" si="6"/>
        <v>28</v>
      </c>
      <c r="L58" s="412">
        <f t="shared" si="7"/>
        <v>783</v>
      </c>
      <c r="M58" s="412">
        <f t="shared" si="8"/>
        <v>722</v>
      </c>
      <c r="N58" s="412">
        <f t="shared" si="9"/>
        <v>0</v>
      </c>
    </row>
    <row r="59" spans="1:14">
      <c r="A59" s="540" t="s">
        <v>224</v>
      </c>
      <c r="B59" s="549" t="s">
        <v>149</v>
      </c>
      <c r="C59" s="536">
        <v>2005</v>
      </c>
      <c r="D59" s="579" t="s">
        <v>282</v>
      </c>
      <c r="E59" s="314">
        <v>780</v>
      </c>
      <c r="F59" s="809">
        <v>572</v>
      </c>
      <c r="G59" s="295">
        <v>718</v>
      </c>
      <c r="H59" s="336">
        <v>28</v>
      </c>
      <c r="I59" s="881" t="s">
        <v>336</v>
      </c>
      <c r="J59" s="61">
        <f t="shared" si="5"/>
        <v>780</v>
      </c>
      <c r="K59">
        <f t="shared" si="6"/>
        <v>28</v>
      </c>
      <c r="L59" s="412">
        <f t="shared" si="7"/>
        <v>780</v>
      </c>
      <c r="M59" s="412">
        <f t="shared" si="8"/>
        <v>718</v>
      </c>
      <c r="N59" s="412">
        <f t="shared" si="9"/>
        <v>572</v>
      </c>
    </row>
    <row r="60" spans="1:14">
      <c r="A60" s="531" t="s">
        <v>197</v>
      </c>
      <c r="B60" s="532" t="s">
        <v>198</v>
      </c>
      <c r="C60" s="525">
        <v>2005</v>
      </c>
      <c r="D60" s="618" t="s">
        <v>165</v>
      </c>
      <c r="E60" s="314">
        <v>774</v>
      </c>
      <c r="F60" s="270">
        <v>717</v>
      </c>
      <c r="G60" s="194">
        <v>710</v>
      </c>
      <c r="H60" s="339">
        <v>27</v>
      </c>
      <c r="I60" s="882" t="s">
        <v>337</v>
      </c>
      <c r="J60" s="61">
        <f t="shared" si="5"/>
        <v>770</v>
      </c>
      <c r="K60">
        <f t="shared" si="6"/>
        <v>27</v>
      </c>
      <c r="L60" s="412">
        <f t="shared" si="7"/>
        <v>774</v>
      </c>
      <c r="M60" s="412">
        <f t="shared" si="8"/>
        <v>717</v>
      </c>
      <c r="N60" s="412">
        <f t="shared" si="9"/>
        <v>710</v>
      </c>
    </row>
    <row r="61" spans="1:14">
      <c r="A61" s="531" t="s">
        <v>202</v>
      </c>
      <c r="B61" s="532" t="s">
        <v>203</v>
      </c>
      <c r="C61" s="525">
        <v>2005</v>
      </c>
      <c r="D61" s="589" t="s">
        <v>201</v>
      </c>
      <c r="E61" s="277">
        <v>702</v>
      </c>
      <c r="F61" s="270">
        <v>748</v>
      </c>
      <c r="G61" s="194">
        <v>719</v>
      </c>
      <c r="H61" s="341">
        <v>24</v>
      </c>
      <c r="I61" s="157" t="s">
        <v>338</v>
      </c>
      <c r="J61" s="61">
        <f t="shared" si="5"/>
        <v>740</v>
      </c>
      <c r="K61">
        <f t="shared" si="6"/>
        <v>24</v>
      </c>
      <c r="L61" s="412">
        <f t="shared" si="7"/>
        <v>748</v>
      </c>
      <c r="M61" s="412">
        <f t="shared" si="8"/>
        <v>719</v>
      </c>
      <c r="N61" s="412">
        <f t="shared" si="9"/>
        <v>702</v>
      </c>
    </row>
    <row r="62" spans="1:14">
      <c r="A62" s="531" t="s">
        <v>133</v>
      </c>
      <c r="B62" s="532" t="s">
        <v>71</v>
      </c>
      <c r="C62" s="525">
        <v>2003</v>
      </c>
      <c r="D62" s="711" t="s">
        <v>90</v>
      </c>
      <c r="E62" s="282">
        <v>680</v>
      </c>
      <c r="F62" s="413">
        <v>698</v>
      </c>
      <c r="G62" s="194">
        <v>683</v>
      </c>
      <c r="H62" s="339">
        <v>19</v>
      </c>
      <c r="I62" s="881" t="s">
        <v>339</v>
      </c>
      <c r="J62" s="61">
        <f t="shared" si="5"/>
        <v>690</v>
      </c>
      <c r="K62">
        <f t="shared" si="6"/>
        <v>19</v>
      </c>
      <c r="L62" s="412">
        <f t="shared" si="7"/>
        <v>698</v>
      </c>
      <c r="M62" s="412">
        <f t="shared" si="8"/>
        <v>683</v>
      </c>
      <c r="N62" s="412">
        <f t="shared" si="9"/>
        <v>680</v>
      </c>
    </row>
    <row r="63" spans="1:14">
      <c r="A63" s="557" t="s">
        <v>260</v>
      </c>
      <c r="B63" s="613" t="s">
        <v>261</v>
      </c>
      <c r="C63" s="578">
        <v>2007</v>
      </c>
      <c r="D63" s="713" t="s">
        <v>262</v>
      </c>
      <c r="E63" s="277">
        <v>0</v>
      </c>
      <c r="F63" s="809">
        <v>651</v>
      </c>
      <c r="G63" s="301">
        <v>0</v>
      </c>
      <c r="H63" s="807">
        <v>15</v>
      </c>
      <c r="I63" s="882" t="s">
        <v>340</v>
      </c>
      <c r="J63" s="61">
        <f t="shared" si="5"/>
        <v>650</v>
      </c>
      <c r="K63">
        <v>0</v>
      </c>
      <c r="L63" s="412">
        <f t="shared" si="7"/>
        <v>651</v>
      </c>
      <c r="M63" s="412">
        <f t="shared" si="8"/>
        <v>0</v>
      </c>
      <c r="N63" s="412">
        <f t="shared" si="9"/>
        <v>0</v>
      </c>
    </row>
    <row r="64" spans="1:14">
      <c r="A64" s="531"/>
      <c r="B64" s="532"/>
      <c r="C64" s="525"/>
      <c r="D64" s="589"/>
      <c r="E64" s="277"/>
      <c r="F64" s="270"/>
      <c r="G64" s="194"/>
      <c r="H64" s="339"/>
      <c r="I64" s="882"/>
      <c r="J64" s="61">
        <f t="shared" si="5"/>
        <v>0</v>
      </c>
      <c r="K64">
        <f>IF(J64&lt;5.1,0,(J64-500)*0.1)</f>
        <v>0</v>
      </c>
      <c r="L64" s="412">
        <f t="shared" si="7"/>
        <v>0</v>
      </c>
      <c r="M64" s="412">
        <f t="shared" si="8"/>
        <v>0</v>
      </c>
      <c r="N64" s="412">
        <f t="shared" si="9"/>
        <v>0</v>
      </c>
    </row>
    <row r="65" spans="1:14" ht="15.75" thickBot="1">
      <c r="A65" s="531"/>
      <c r="B65" s="532"/>
      <c r="C65" s="525"/>
      <c r="D65" s="713"/>
      <c r="E65" s="278"/>
      <c r="F65" s="271"/>
      <c r="G65" s="297"/>
      <c r="H65" s="337"/>
      <c r="I65" s="157"/>
      <c r="J65" s="61">
        <f t="shared" si="5"/>
        <v>0</v>
      </c>
      <c r="K65">
        <f>IF(J65&lt;5.1,0,(J65-500)*0.1)</f>
        <v>0</v>
      </c>
      <c r="L65" s="412">
        <f t="shared" si="7"/>
        <v>0</v>
      </c>
      <c r="M65" s="412">
        <f t="shared" si="8"/>
        <v>0</v>
      </c>
      <c r="N65" s="412">
        <f t="shared" si="9"/>
        <v>0</v>
      </c>
    </row>
    <row r="66" spans="1:14" ht="15.75" thickBot="1">
      <c r="A66" s="586"/>
      <c r="B66" s="646"/>
      <c r="C66" s="645"/>
      <c r="D66" s="721"/>
      <c r="E66" s="278"/>
      <c r="F66" s="271"/>
      <c r="G66" s="301"/>
      <c r="H66" s="336"/>
      <c r="I66" s="156"/>
      <c r="J66" s="61">
        <f t="shared" si="5"/>
        <v>0</v>
      </c>
      <c r="K66">
        <f>IF(J66&lt;5.1,0,(J66-500)*0.1)</f>
        <v>0</v>
      </c>
      <c r="L66" s="412">
        <f t="shared" si="7"/>
        <v>0</v>
      </c>
      <c r="M66" s="412">
        <f t="shared" si="8"/>
        <v>0</v>
      </c>
      <c r="N66" s="412">
        <f t="shared" si="9"/>
        <v>0</v>
      </c>
    </row>
    <row r="67" spans="1:14" ht="15.75" thickBot="1">
      <c r="A67" s="75"/>
      <c r="B67" s="252"/>
      <c r="C67" s="69"/>
      <c r="D67" s="193"/>
      <c r="E67" s="185"/>
      <c r="F67" s="752"/>
      <c r="G67" s="753"/>
      <c r="H67" s="754"/>
      <c r="I67" s="158"/>
      <c r="J67" s="61">
        <f t="shared" ref="J67" si="10">FLOOR(L67,10)</f>
        <v>0</v>
      </c>
      <c r="K67">
        <f>IF(J67&lt;5.1,0,(J67-500)*0.1)</f>
        <v>0</v>
      </c>
      <c r="L67" s="412">
        <f t="shared" ref="L67" si="11">MAX(E67:G67)</f>
        <v>0</v>
      </c>
      <c r="M67" s="412">
        <f t="shared" ref="M67" si="12">SUM(E67:G67)-L67-N67</f>
        <v>0</v>
      </c>
      <c r="N67" s="412">
        <f t="shared" ref="N67" si="13">MIN(E67:G67)</f>
        <v>0</v>
      </c>
    </row>
    <row r="68" spans="1:14" ht="15.75" thickBot="1">
      <c r="A68" s="75"/>
      <c r="B68" s="252"/>
      <c r="C68" s="69"/>
      <c r="D68" s="193"/>
      <c r="E68" s="183"/>
      <c r="F68" s="184"/>
      <c r="G68" s="184"/>
      <c r="H68" s="41"/>
      <c r="I68" s="157"/>
      <c r="J68" s="61">
        <f t="shared" ref="J68:J70" si="14">FLOOR(L68,10)</f>
        <v>0</v>
      </c>
      <c r="K68">
        <f t="shared" ref="K68:K70" si="15">IF(J68&lt;5.1,0,(J68-500)*0.1)</f>
        <v>0</v>
      </c>
      <c r="L68" s="412">
        <f t="shared" ref="L68:L70" si="16">MAX(E68:G68)</f>
        <v>0</v>
      </c>
      <c r="M68" s="412">
        <f t="shared" ref="M68:M70" si="17">SUM(E68:G68)-L68-N68</f>
        <v>0</v>
      </c>
      <c r="N68" s="412">
        <f t="shared" ref="N68:N70" si="18">MIN(E68:G68)</f>
        <v>0</v>
      </c>
    </row>
    <row r="69" spans="1:14" ht="15.75" thickBot="1">
      <c r="A69" s="32"/>
      <c r="B69" s="33"/>
      <c r="C69" s="31"/>
      <c r="D69" s="126"/>
      <c r="E69" s="183"/>
      <c r="F69" s="184"/>
      <c r="G69" s="184"/>
      <c r="H69" s="41"/>
      <c r="I69" s="157"/>
      <c r="J69" s="61">
        <f t="shared" si="14"/>
        <v>0</v>
      </c>
      <c r="K69">
        <f t="shared" si="15"/>
        <v>0</v>
      </c>
      <c r="L69" s="412">
        <f t="shared" si="16"/>
        <v>0</v>
      </c>
      <c r="M69" s="412">
        <f t="shared" si="17"/>
        <v>0</v>
      </c>
      <c r="N69" s="412">
        <f t="shared" si="18"/>
        <v>0</v>
      </c>
    </row>
    <row r="70" spans="1:14" ht="15.75" thickBot="1">
      <c r="A70" s="75"/>
      <c r="B70" s="252"/>
      <c r="C70" s="69"/>
      <c r="D70" s="193"/>
      <c r="E70" s="183"/>
      <c r="F70" s="184"/>
      <c r="G70" s="184"/>
      <c r="H70" s="41"/>
      <c r="I70" s="154"/>
      <c r="J70" s="61">
        <f t="shared" si="14"/>
        <v>0</v>
      </c>
      <c r="K70">
        <f t="shared" si="15"/>
        <v>0</v>
      </c>
      <c r="L70" s="412">
        <f t="shared" si="16"/>
        <v>0</v>
      </c>
      <c r="M70" s="412">
        <f t="shared" si="17"/>
        <v>0</v>
      </c>
      <c r="N70" s="412">
        <f t="shared" si="18"/>
        <v>0</v>
      </c>
    </row>
    <row r="71" spans="1:14" ht="15.75" thickBot="1">
      <c r="A71" s="75"/>
      <c r="B71" s="252"/>
      <c r="C71" s="69"/>
      <c r="D71" s="193"/>
      <c r="E71" s="183"/>
      <c r="F71" s="184"/>
      <c r="G71" s="184"/>
      <c r="H71" s="41"/>
      <c r="I71" s="154"/>
      <c r="J71" s="61">
        <f t="shared" ref="J71:J72" si="19">FLOOR(L71,10)</f>
        <v>0</v>
      </c>
      <c r="K71">
        <f t="shared" ref="K71:K72" si="20">IF(J71&lt;5.1,0,(J71-500)*0.1)</f>
        <v>0</v>
      </c>
      <c r="L71" s="412">
        <f t="shared" ref="L71:L72" si="21">MAX(E71:G71)</f>
        <v>0</v>
      </c>
      <c r="M71" s="412">
        <f t="shared" ref="M71:M72" si="22">SUM(E71:G71)-L71-N71</f>
        <v>0</v>
      </c>
      <c r="N71" s="412">
        <f t="shared" ref="N71:N72" si="23">MIN(E71:G71)</f>
        <v>0</v>
      </c>
    </row>
    <row r="72" spans="1:14" ht="15.75" thickBot="1">
      <c r="A72" s="76"/>
      <c r="B72" s="264"/>
      <c r="C72" s="72"/>
      <c r="D72" s="265"/>
      <c r="E72" s="410"/>
      <c r="F72" s="411"/>
      <c r="G72" s="211"/>
      <c r="H72" s="653"/>
      <c r="I72" s="266"/>
      <c r="J72" s="61">
        <f t="shared" si="19"/>
        <v>0</v>
      </c>
      <c r="K72">
        <f t="shared" si="20"/>
        <v>0</v>
      </c>
      <c r="L72" s="412">
        <f t="shared" si="21"/>
        <v>0</v>
      </c>
      <c r="M72" s="412">
        <f t="shared" si="22"/>
        <v>0</v>
      </c>
      <c r="N72" s="412">
        <f t="shared" si="23"/>
        <v>0</v>
      </c>
    </row>
    <row r="73" spans="1:14" ht="15.75" thickTop="1">
      <c r="A73" s="263"/>
      <c r="C73" s="38"/>
      <c r="G73" s="38"/>
    </row>
  </sheetData>
  <sortState xmlns:xlrd2="http://schemas.microsoft.com/office/spreadsheetml/2017/richdata2" ref="A6:N65">
    <sortCondition descending="1" ref="H6:H65"/>
    <sortCondition descending="1" ref="L6:L65"/>
    <sortCondition descending="1" ref="M6:M65"/>
  </sortState>
  <mergeCells count="2">
    <mergeCell ref="A1:I1"/>
    <mergeCell ref="G2:I2"/>
  </mergeCells>
  <phoneticPr fontId="76" type="noConversion"/>
  <conditionalFormatting sqref="E7:G72">
    <cfRule type="cellIs" dxfId="0" priority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9</vt:i4>
      </vt:variant>
    </vt:vector>
  </HeadingPairs>
  <TitlesOfParts>
    <vt:vector size="22" baseType="lpstr">
      <vt:lpstr>tlak</vt:lpstr>
      <vt:lpstr>trojskok</vt:lpstr>
      <vt:lpstr>shyb</vt:lpstr>
      <vt:lpstr>vznos</vt:lpstr>
      <vt:lpstr>V. listina chlapci</vt:lpstr>
      <vt:lpstr>Výsledky chlapci</vt:lpstr>
      <vt:lpstr>šplh</vt:lpstr>
      <vt:lpstr>trojskoky</vt:lpstr>
      <vt:lpstr>hod</vt:lpstr>
      <vt:lpstr>l-s</vt:lpstr>
      <vt:lpstr>V.listina dívky</vt:lpstr>
      <vt:lpstr>Výsledky dívky</vt:lpstr>
      <vt:lpstr>družstva</vt:lpstr>
      <vt:lpstr>družstva!Oblast_tisku</vt:lpstr>
      <vt:lpstr>hod!Oblast_tisku</vt:lpstr>
      <vt:lpstr>'l-s'!Oblast_tisku</vt:lpstr>
      <vt:lpstr>shyb!Oblast_tisku</vt:lpstr>
      <vt:lpstr>šplh!Oblast_tisku</vt:lpstr>
      <vt:lpstr>tlak!Oblast_tisku</vt:lpstr>
      <vt:lpstr>trojskok!Oblast_tisku</vt:lpstr>
      <vt:lpstr>trojskoky!Oblast_tisku</vt:lpstr>
      <vt:lpstr>vznos!Oblast_tisku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2006-10-17T13:37:20Z</dcterms:created>
  <dcterms:modified xsi:type="dcterms:W3CDTF">2023-04-04T04:37:49Z</dcterms:modified>
  <cp:category/>
  <cp:contentStatus/>
</cp:coreProperties>
</file>